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udntnu-my.sharepoint.com/personal/yeqingzh_ntnu_no/Documents/Rainforest/Project inf. sharing/FABIO&amp; LCIMPACT food analysis/PAPIR TO novel food/SI submission-1st/S5/"/>
    </mc:Choice>
  </mc:AlternateContent>
  <xr:revisionPtr revIDLastSave="2762" documentId="8_{3FF5F5D4-6F9C-4444-83F1-55722E25AE2B}" xr6:coauthVersionLast="47" xr6:coauthVersionMax="47" xr10:uidLastSave="{B06176CE-17A4-E548-B8FA-D6A7E87244A9}"/>
  <bookViews>
    <workbookView xWindow="0" yWindow="760" windowWidth="19420" windowHeight="11500" xr2:uid="{6CB47999-48D3-7245-B290-53CE50B262C3}"/>
  </bookViews>
  <sheets>
    <sheet name="CoverSheet" sheetId="13" r:id="rId1"/>
    <sheet name="S5-1" sheetId="10" r:id="rId2"/>
    <sheet name="S5-2" sheetId="12" r:id="rId3"/>
    <sheet name="S5-3" sheetId="15" r:id="rId4"/>
    <sheet name="S5-4" sheetId="1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0" l="1"/>
  <c r="G5" i="10"/>
  <c r="F6" i="10"/>
  <c r="G6" i="10"/>
  <c r="F7" i="10"/>
  <c r="G7" i="10"/>
  <c r="F8" i="10"/>
  <c r="G8" i="10"/>
  <c r="G4" i="10"/>
  <c r="F4" i="10"/>
  <c r="C16" i="12"/>
  <c r="C19" i="12" s="1"/>
  <c r="D5" i="12"/>
  <c r="D4" i="12"/>
  <c r="D3" i="12"/>
  <c r="Q12" i="12"/>
  <c r="K12" i="12"/>
  <c r="D12" i="12"/>
  <c r="D11" i="12"/>
  <c r="C10" i="12"/>
  <c r="D10" i="12" s="1"/>
  <c r="C31" i="12"/>
  <c r="C26" i="12"/>
  <c r="D23" i="12" s="1"/>
  <c r="D25" i="12"/>
  <c r="D24" i="12"/>
  <c r="D32" i="12" l="1"/>
  <c r="D33" i="12"/>
  <c r="D31" i="12"/>
  <c r="D18" i="12"/>
  <c r="D17" i="12"/>
  <c r="D16" i="12"/>
</calcChain>
</file>

<file path=xl/sharedStrings.xml><?xml version="1.0" encoding="utf-8"?>
<sst xmlns="http://schemas.openxmlformats.org/spreadsheetml/2006/main" count="686" uniqueCount="281">
  <si>
    <t xml:space="preserve">Soy oil </t>
  </si>
  <si>
    <t>Pea Starch</t>
  </si>
  <si>
    <t>Pea Fiber</t>
  </si>
  <si>
    <t>water</t>
  </si>
  <si>
    <t>https://www.sciencedirect.com/science/article/pii/S0959652623023314</t>
  </si>
  <si>
    <t>Eggshell</t>
  </si>
  <si>
    <t>https://www.feedipedia.org/node/711?utm_source=chatgpt.com</t>
  </si>
  <si>
    <t>https://www.feedipedia.org/node/710?utm_source=chatgpt.com</t>
  </si>
  <si>
    <t xml:space="preserve">soybean's protein content is: 36%, with SPC protein content 70%, assueme 75% Extraction ratio， </t>
  </si>
  <si>
    <t>https://www.fao.org/4/t0532e/t0532e06.htm?utm_source=chatgpt.com</t>
  </si>
  <si>
    <t>https://www.mdpi.com/2227-9717/12/8/1606?utm_source=chatgpt.com</t>
  </si>
  <si>
    <t>Sugar</t>
  </si>
  <si>
    <t>Molasses</t>
  </si>
  <si>
    <t>Beet pulp, wet</t>
  </si>
  <si>
    <t>Mass share % (only useful part)</t>
  </si>
  <si>
    <t>Yield (kg/1000 kg beet)</t>
  </si>
  <si>
    <t>Beet pulp, dry</t>
  </si>
  <si>
    <t>https://www.feedipedia.org/node/24378?utm_source</t>
  </si>
  <si>
    <t xml:space="preserve">Egg yolk </t>
  </si>
  <si>
    <t>Yield (g/100g egg)</t>
  </si>
  <si>
    <t>Water or others (evaporated)</t>
  </si>
  <si>
    <t>assume 10% protein in egg white</t>
  </si>
  <si>
    <t>Egg white protein powder (with 80% protein)</t>
  </si>
  <si>
    <t>SPC( 70% protein)</t>
  </si>
  <si>
    <t>Other by-products (fiber, carbs, residual protein)</t>
  </si>
  <si>
    <t>PPC (46% protein)-dry fractiion</t>
  </si>
  <si>
    <t>PPI (90% protein)-wet fractiion</t>
  </si>
  <si>
    <t xml:space="preserve">Assume 75% extraction ratio, pea ptotein content:23% </t>
  </si>
  <si>
    <t>Comments</t>
  </si>
  <si>
    <t>Reference link</t>
  </si>
  <si>
    <t>Molasses (MP burger)</t>
  </si>
  <si>
    <t>Egg protein (Insect burger)</t>
  </si>
  <si>
    <t>Soy protein concentrate (Soy burger)</t>
  </si>
  <si>
    <t>Pea protein concentrate (Pea burger)</t>
  </si>
  <si>
    <t>Pea protein Isolate (Pea burger)</t>
  </si>
  <si>
    <t>Yield (g/100g soy bean)</t>
  </si>
  <si>
    <t>Yield (g/100g Pea)</t>
  </si>
  <si>
    <t xml:space="preserve">Baseline </t>
  </si>
  <si>
    <t>Mass Share %</t>
  </si>
  <si>
    <t>Higher case</t>
  </si>
  <si>
    <t>Lower case</t>
  </si>
  <si>
    <t>Pea Fiber and others</t>
  </si>
  <si>
    <t>Assume 1t beet produce 150kg sugar, 40kg molasses, and 50kg beet pulp (Dry)</t>
  </si>
  <si>
    <t>Assume 1t beet produce 150kg sugar, 40kg molasses, and 500kg beet pulp (wet)</t>
  </si>
  <si>
    <t>Assume 1t beet produce 150kg sugar, 40kg molasses, and 250kg beet pulp (Wet)</t>
  </si>
  <si>
    <t>assue applying dry fraction</t>
  </si>
  <si>
    <t>Journal of Industrial Ecology – www.wileyonlinelibrary.com/journal/jie</t>
  </si>
  <si>
    <r>
      <t xml:space="preserve">           </t>
    </r>
    <r>
      <rPr>
        <sz val="10.5"/>
        <color rgb="FF000000"/>
        <rFont val="Arial Rounded MT Bold"/>
        <family val="2"/>
      </rPr>
      <t>SUPPORTING INFORMATION FOR:</t>
    </r>
  </si>
  <si>
    <t>The file contains the following information:</t>
  </si>
  <si>
    <t xml:space="preserve"> protein cotent 70%</t>
  </si>
  <si>
    <t xml:space="preserve"> protein cotent 55%,  with dry fractiion for protein extraction</t>
  </si>
  <si>
    <t xml:space="preserve"> protein cotent 90%</t>
  </si>
  <si>
    <t>protein content 80%, produced from Egg white</t>
  </si>
  <si>
    <t>Soy for' Soy protein concentrate' (Soy burger)</t>
  </si>
  <si>
    <t>Pea for "Pea protein concentrate' (Pea burger)</t>
  </si>
  <si>
    <t>Pea for "Pea protein isolate' (Pea burger)</t>
  </si>
  <si>
    <t>Egg for 'Egg protein' (Insect burger)</t>
  </si>
  <si>
    <t>Sugar beet for 'Molasse' (Mycoprotein burger)</t>
  </si>
  <si>
    <t>Belgium</t>
  </si>
  <si>
    <t>Czech Republic</t>
  </si>
  <si>
    <t>France</t>
  </si>
  <si>
    <t>Germany</t>
  </si>
  <si>
    <t>Greece</t>
  </si>
  <si>
    <t>Italy</t>
  </si>
  <si>
    <t>Netherlands</t>
  </si>
  <si>
    <t>Poland</t>
  </si>
  <si>
    <t>Romania</t>
  </si>
  <si>
    <t>Spain</t>
  </si>
  <si>
    <t>insect</t>
  </si>
  <si>
    <t>8.06e-16</t>
  </si>
  <si>
    <t>5.05e-16</t>
  </si>
  <si>
    <t>7.91e-16</t>
  </si>
  <si>
    <t>5.25e-16</t>
  </si>
  <si>
    <t>2.25e-15</t>
  </si>
  <si>
    <t>1.33e-15</t>
  </si>
  <si>
    <t>8.00e-16</t>
  </si>
  <si>
    <t>2.76e-16</t>
  </si>
  <si>
    <t>4.27e-16</t>
  </si>
  <si>
    <t>2.55e-15</t>
  </si>
  <si>
    <t>pea</t>
  </si>
  <si>
    <t>2.07e-15</t>
  </si>
  <si>
    <t>1.80e-15</t>
  </si>
  <si>
    <t>1.69e-15</t>
  </si>
  <si>
    <t>1.87e-15</t>
  </si>
  <si>
    <t>1.98e-15</t>
  </si>
  <si>
    <t>2.10e-15</t>
  </si>
  <si>
    <t>1.94e-15</t>
  </si>
  <si>
    <t>1.50e-15</t>
  </si>
  <si>
    <t>2.74e-15</t>
  </si>
  <si>
    <t>quorn</t>
  </si>
  <si>
    <t>1.49e-15</t>
  </si>
  <si>
    <t>1.56e-15</t>
  </si>
  <si>
    <t>1.43e-15</t>
  </si>
  <si>
    <t>2.71e-15</t>
  </si>
  <si>
    <t>2.63e-15</t>
  </si>
  <si>
    <t>1.66e-15</t>
  </si>
  <si>
    <t>1.38e-15</t>
  </si>
  <si>
    <t>1.31e-15</t>
  </si>
  <si>
    <t>3.02e-15</t>
  </si>
  <si>
    <t>soy</t>
  </si>
  <si>
    <t>4.81e-16</t>
  </si>
  <si>
    <t>1.72e-16</t>
  </si>
  <si>
    <t>3.48e-16</t>
  </si>
  <si>
    <t>3.27e-16</t>
  </si>
  <si>
    <t>3.79e-16</t>
  </si>
  <si>
    <t>3.87e-16</t>
  </si>
  <si>
    <t>3.86e-16</t>
  </si>
  <si>
    <t>1.47e-16</t>
  </si>
  <si>
    <t>1.49e-16</t>
  </si>
  <si>
    <t>5.35e-16</t>
  </si>
  <si>
    <t>beef</t>
  </si>
  <si>
    <t>8.56e-16</t>
  </si>
  <si>
    <t>5.46e-16</t>
  </si>
  <si>
    <t>8.53e-16</t>
  </si>
  <si>
    <t>5.80e-16</t>
  </si>
  <si>
    <t>2.31e-15</t>
  </si>
  <si>
    <t>1.39e-15</t>
  </si>
  <si>
    <t>8.61e-16</t>
  </si>
  <si>
    <t>3.16e-16</t>
  </si>
  <si>
    <t>4.63e-16</t>
  </si>
  <si>
    <t>2.61e-15</t>
  </si>
  <si>
    <t>2.29e-15</t>
  </si>
  <si>
    <t>1.95e-15</t>
  </si>
  <si>
    <t>1.88e-15</t>
  </si>
  <si>
    <t>1.96e-15</t>
  </si>
  <si>
    <t>2.49e-15</t>
  </si>
  <si>
    <t>2.32e-15</t>
  </si>
  <si>
    <t>1.75e-15</t>
  </si>
  <si>
    <t>3.84e-15</t>
  </si>
  <si>
    <t>1.79e-15</t>
  </si>
  <si>
    <t>1.90e-15</t>
  </si>
  <si>
    <t>1.62e-15</t>
  </si>
  <si>
    <t>4.81e-15</t>
  </si>
  <si>
    <t>4.35e-15</t>
  </si>
  <si>
    <t>2.15e-15</t>
  </si>
  <si>
    <t>1.60e-15</t>
  </si>
  <si>
    <t>5.21e-15</t>
  </si>
  <si>
    <t>5.84e-16</t>
  </si>
  <si>
    <t>2.63e-16</t>
  </si>
  <si>
    <t>4.89e-16</t>
  </si>
  <si>
    <t>4.51e-16</t>
  </si>
  <si>
    <t>4.93e-16</t>
  </si>
  <si>
    <t>5.27e-16</t>
  </si>
  <si>
    <t>5.22e-16</t>
  </si>
  <si>
    <t>2.36e-16</t>
  </si>
  <si>
    <t>2.24e-16</t>
  </si>
  <si>
    <t>6.85e-16</t>
  </si>
  <si>
    <t>Best patty type</t>
  </si>
  <si>
    <t xml:space="preserve">Worst novel patty </t>
  </si>
  <si>
    <t>Worst patty type</t>
  </si>
  <si>
    <t>Further analysis</t>
  </si>
  <si>
    <t>MP</t>
  </si>
  <si>
    <t>1.83e-15</t>
  </si>
  <si>
    <t>7.13e-16</t>
  </si>
  <si>
    <t>2.18e-15</t>
  </si>
  <si>
    <t>1.44e-15</t>
  </si>
  <si>
    <t>1.59e-15</t>
  </si>
  <si>
    <t>4.50e-16</t>
  </si>
  <si>
    <t>2.80e-16</t>
  </si>
  <si>
    <t>1.41e-15</t>
  </si>
  <si>
    <t>2.98e-15</t>
  </si>
  <si>
    <t>7.05e-16</t>
  </si>
  <si>
    <t>1.78e-15</t>
  </si>
  <si>
    <t>5.38e-16</t>
  </si>
  <si>
    <t>1.28e-15</t>
  </si>
  <si>
    <t>1.58e-15</t>
  </si>
  <si>
    <t>4.74e-16</t>
  </si>
  <si>
    <t>1.91e-15</t>
  </si>
  <si>
    <t>5.00e-16</t>
  </si>
  <si>
    <t>2.86e-15</t>
  </si>
  <si>
    <t>1.22e-14</t>
  </si>
  <si>
    <t>2.24e-15</t>
  </si>
  <si>
    <t>5.61e-16</t>
  </si>
  <si>
    <t>2.66e-15</t>
  </si>
  <si>
    <t>1.08e-14</t>
  </si>
  <si>
    <t>1.17e-15</t>
  </si>
  <si>
    <t>2.21e-15</t>
  </si>
  <si>
    <t>5.87e-16</t>
  </si>
  <si>
    <t>1.55e-15</t>
  </si>
  <si>
    <t>3.93e-15</t>
  </si>
  <si>
    <t>7.12e-16</t>
  </si>
  <si>
    <t>2.02e-15</t>
  </si>
  <si>
    <t>1.22e-15</t>
  </si>
  <si>
    <t>8.70e-16</t>
  </si>
  <si>
    <t>2.54e-16</t>
  </si>
  <si>
    <t>1.72e-15</t>
  </si>
  <si>
    <t>2.46e-16</t>
  </si>
  <si>
    <t>1.21e-15</t>
  </si>
  <si>
    <t>1.85e-15</t>
  </si>
  <si>
    <t>3.82e-16</t>
  </si>
  <si>
    <t>2.39e-16</t>
  </si>
  <si>
    <t>3.24e-15</t>
  </si>
  <si>
    <t>2.18e-14</t>
  </si>
  <si>
    <t>3.29e-15</t>
  </si>
  <si>
    <t>7.84e-16</t>
  </si>
  <si>
    <t>1.48e-15</t>
  </si>
  <si>
    <t>6.94e-16</t>
  </si>
  <si>
    <t>7.42e-16</t>
  </si>
  <si>
    <t>4.38e-16</t>
  </si>
  <si>
    <t>1.64e-15</t>
  </si>
  <si>
    <t>3.03e-16</t>
  </si>
  <si>
    <t>1.52e-15</t>
  </si>
  <si>
    <t>6.86e-16</t>
  </si>
  <si>
    <t>5.83e-16</t>
  </si>
  <si>
    <t>4.61e-16</t>
  </si>
  <si>
    <t>1.67e-15</t>
  </si>
  <si>
    <t>5.42e-16</t>
  </si>
  <si>
    <t>3.08e-15</t>
  </si>
  <si>
    <t>6.07e-16</t>
  </si>
  <si>
    <t>2.87e-15</t>
  </si>
  <si>
    <t>1.13e-15</t>
  </si>
  <si>
    <t>6.36e-16</t>
  </si>
  <si>
    <t>1.68e-15</t>
  </si>
  <si>
    <t>6.93e-16</t>
  </si>
  <si>
    <t>1.77e-15</t>
  </si>
  <si>
    <t>6.32e-16</t>
  </si>
  <si>
    <t>2.47e-16</t>
  </si>
  <si>
    <t>2.67e-16</t>
  </si>
  <si>
    <t>1.30e-15</t>
  </si>
  <si>
    <t>3.71e-16</t>
  </si>
  <si>
    <t>2.59e-16</t>
  </si>
  <si>
    <t>3.49e-15</t>
  </si>
  <si>
    <t>2.88e-15</t>
  </si>
  <si>
    <t>8.50e-16</t>
  </si>
  <si>
    <t>Functional Unit: 20.3g prtein of raw burger patty</t>
  </si>
  <si>
    <t>Functional Unit:  266kcal of raw burger patty</t>
  </si>
  <si>
    <t>Best novel burger</t>
  </si>
  <si>
    <t>Worst burger</t>
  </si>
  <si>
    <t>Sheet name</t>
  </si>
  <si>
    <t>Description</t>
  </si>
  <si>
    <t>Sensitivity analysis for alternative functional units: (1) 20.3 g protein per burger patty; (2) 266 kcal per burger patty.</t>
  </si>
  <si>
    <t>Worst novel burger</t>
  </si>
  <si>
    <t>Mass-based allocation results</t>
  </si>
  <si>
    <t>Comprehensive mass-based allocation information, including by-products and underlying assumptions.</t>
  </si>
  <si>
    <t>1.61e-15</t>
  </si>
  <si>
    <t>8.32e-16</t>
  </si>
  <si>
    <t>5.33e-16</t>
  </si>
  <si>
    <t>2.18e-16</t>
  </si>
  <si>
    <t>8.23e-16</t>
  </si>
  <si>
    <t>4.18e-16</t>
  </si>
  <si>
    <t>5.53e-16</t>
  </si>
  <si>
    <t>3.89e-16</t>
  </si>
  <si>
    <t>3.33e-15</t>
  </si>
  <si>
    <t>2.28e-15</t>
  </si>
  <si>
    <t>4.36e-16</t>
  </si>
  <si>
    <t>3.11e-15</t>
  </si>
  <si>
    <t>1.36e-15</t>
  </si>
  <si>
    <t>4.57e-16</t>
  </si>
  <si>
    <t>1.81e-15</t>
  </si>
  <si>
    <t>8.31e-16</t>
  </si>
  <si>
    <t>4.54e-16</t>
  </si>
  <si>
    <t>1.42e-15</t>
  </si>
  <si>
    <t>2.96e-16</t>
  </si>
  <si>
    <t>1.91e-16</t>
  </si>
  <si>
    <t>4.45e-16</t>
  </si>
  <si>
    <t>1.86e-16</t>
  </si>
  <si>
    <t>3.78e-15</t>
  </si>
  <si>
    <t>2.58e-15</t>
  </si>
  <si>
    <t>6.10e-16</t>
  </si>
  <si>
    <t>2.97e-15</t>
  </si>
  <si>
    <t>1.57e-15</t>
  </si>
  <si>
    <t>3.91e-15</t>
  </si>
  <si>
    <t>8.64e-16</t>
  </si>
  <si>
    <t>1.84e-15</t>
  </si>
  <si>
    <t>Sensitivity analysis results of mass-based allocation for key ingredients under two conditions: (1) high-case (key ingredients with a higher mass share), and (2)  low-case scenarios(key ingredients with a lower mass share).</t>
  </si>
  <si>
    <t>Lower case (key ingredients with a lower mass share)</t>
  </si>
  <si>
    <t>Higher case (key ingredients with a higher mass share)</t>
  </si>
  <si>
    <t>Land-driven Biodiversity (Unit: PDF*yr per patty)</t>
  </si>
  <si>
    <t>Land-driven Biodiversity  (Unit: PDF*yr per patty)</t>
  </si>
  <si>
    <t>Mass-based allocation information for 1) higher case and 2) lower case</t>
  </si>
  <si>
    <t>This Supporting Information provides the analytical results on the sensitivity analyses of the allocation method, functional unit, and beef patty composition in this study.</t>
  </si>
  <si>
    <t>Sensitivity analysis results for alternative beef burger composition:100% bovine meat</t>
  </si>
  <si>
    <t>Baseline</t>
  </si>
  <si>
    <t>allocation coefficient</t>
  </si>
  <si>
    <t>S5-2-1</t>
  </si>
  <si>
    <t>S5-2-2</t>
  </si>
  <si>
    <t>S5-2-3</t>
  </si>
  <si>
    <t>S5-2-4</t>
  </si>
  <si>
    <t>Molasses from sugar beet, by-product of sugar production</t>
  </si>
  <si>
    <t>Comments(burger patties estimation)</t>
  </si>
  <si>
    <r>
      <t xml:space="preserve">Zhang, Y., Rasul, K., Dorber, M., Stadler, K., Hertwich, E. G., Verones, F.Terrestrial Biodiversity Impacts of Replacing Beef with Novel Burger Patties across Ten European Union Countries. </t>
    </r>
    <r>
      <rPr>
        <i/>
        <sz val="14"/>
        <color rgb="FF000000"/>
        <rFont val="Arial"/>
        <family val="2"/>
      </rPr>
      <t xml:space="preserve">Journal of Industrial Ecology.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</si>
</sst>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12"/>
      <color theme="1"/>
      <name val="Aptos Narrow"/>
      <scheme val="minor"/>
    </font>
    <font>
      <sz val="14"/>
      <color theme="1"/>
      <name val="Aptos Narrow"/>
      <scheme val="minor"/>
    </font>
    <font>
      <u/>
      <sz val="10"/>
      <name val="Arial"/>
      <family val="2"/>
    </font>
    <font>
      <sz val="10"/>
      <name val="Arial"/>
      <family val="2"/>
    </font>
    <font>
      <sz val="14"/>
      <color rgb="FF000000"/>
      <name val="Arial"/>
      <family val="2"/>
    </font>
    <font>
      <sz val="10.5"/>
      <color rgb="FF000000"/>
      <name val="Arial Rounded MT Bold"/>
      <family val="2"/>
    </font>
    <font>
      <i/>
      <sz val="14"/>
      <color rgb="FF000000"/>
      <name val="Arial"/>
      <family val="2"/>
    </font>
    <font>
      <sz val="11"/>
      <color rgb="FF000000"/>
      <name val="Arial"/>
      <family val="2"/>
    </font>
    <font>
      <b/>
      <sz val="13"/>
      <color theme="1"/>
      <name val="Helvetica"/>
      <family val="2"/>
    </font>
    <font>
      <sz val="13"/>
      <color theme="1"/>
      <name val="Helvetica"/>
      <family val="2"/>
    </font>
    <font>
      <i/>
      <sz val="13"/>
      <color theme="1"/>
      <name val="Helvetica"/>
      <family val="2"/>
    </font>
    <font>
      <b/>
      <sz val="20"/>
      <color theme="1"/>
      <name val="Helvetica"/>
      <family val="2"/>
    </font>
    <font>
      <b/>
      <sz val="20"/>
      <color theme="1"/>
      <name val="Aptos Narrow"/>
      <scheme val="minor"/>
    </font>
    <font>
      <sz val="12"/>
      <color rgb="FF000000"/>
      <name val="Arial"/>
      <family val="2"/>
    </font>
    <font>
      <u/>
      <sz val="12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" fontId="4" fillId="0" borderId="1" xfId="0" applyNumberFormat="1" applyFont="1" applyBorder="1" applyAlignment="1">
      <alignment vertical="top"/>
    </xf>
    <xf numFmtId="9" fontId="4" fillId="0" borderId="1" xfId="1" applyFont="1" applyBorder="1" applyAlignment="1">
      <alignment vertical="top"/>
    </xf>
    <xf numFmtId="0" fontId="4" fillId="0" borderId="1" xfId="0" applyFont="1" applyBorder="1" applyAlignment="1">
      <alignment vertical="top"/>
    </xf>
    <xf numFmtId="9" fontId="4" fillId="0" borderId="1" xfId="1" applyFont="1" applyFill="1" applyBorder="1" applyAlignment="1">
      <alignment vertical="top"/>
    </xf>
    <xf numFmtId="9" fontId="4" fillId="0" borderId="1" xfId="0" applyNumberFormat="1" applyFont="1" applyBorder="1" applyAlignment="1">
      <alignment vertical="top"/>
    </xf>
    <xf numFmtId="9" fontId="4" fillId="0" borderId="0" xfId="1" applyFont="1" applyAlignment="1">
      <alignment vertical="top"/>
    </xf>
    <xf numFmtId="0" fontId="3" fillId="0" borderId="0" xfId="2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top" wrapText="1"/>
    </xf>
    <xf numFmtId="0" fontId="5" fillId="0" borderId="0" xfId="0" applyFont="1" applyAlignment="1">
      <alignment horizontal="left" vertical="center"/>
    </xf>
    <xf numFmtId="0" fontId="12" fillId="0" borderId="0" xfId="0" applyFont="1"/>
    <xf numFmtId="0" fontId="12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2" fillId="0" borderId="0" xfId="0" applyFont="1"/>
    <xf numFmtId="0" fontId="0" fillId="0" borderId="0" xfId="0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4" fillId="0" borderId="0" xfId="0" applyFont="1" applyAlignment="1">
      <alignment vertical="top"/>
    </xf>
    <xf numFmtId="9" fontId="4" fillId="0" borderId="1" xfId="1" applyFont="1" applyBorder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/>
    </xf>
    <xf numFmtId="9" fontId="4" fillId="0" borderId="0" xfId="1" applyFont="1" applyBorder="1" applyAlignment="1">
      <alignment vertical="top"/>
    </xf>
    <xf numFmtId="0" fontId="5" fillId="0" borderId="0" xfId="0" applyFont="1" applyAlignment="1">
      <alignment horizontal="center" vertical="center" wrapText="1"/>
    </xf>
    <xf numFmtId="0" fontId="18" fillId="0" borderId="1" xfId="2" applyFont="1" applyBorder="1" applyAlignment="1">
      <alignment vertical="top" wrapText="1"/>
    </xf>
    <xf numFmtId="0" fontId="18" fillId="0" borderId="0" xfId="2" applyFont="1" applyBorder="1" applyAlignment="1">
      <alignment vertical="top" wrapText="1"/>
    </xf>
    <xf numFmtId="0" fontId="12" fillId="2" borderId="1" xfId="0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13" fillId="2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7</xdr:col>
      <xdr:colOff>254000</xdr:colOff>
      <xdr:row>4</xdr:row>
      <xdr:rowOff>0</xdr:rowOff>
    </xdr:to>
    <xdr:pic>
      <xdr:nvPicPr>
        <xdr:cNvPr id="3" name="Picture 2" descr="esupp new graphic">
          <a:extLst>
            <a:ext uri="{FF2B5EF4-FFF2-40B4-BE49-F238E27FC236}">
              <a16:creationId xmlns:a16="http://schemas.microsoft.com/office/drawing/2014/main" id="{5CA1AE4E-806D-3A49-8574-A3C49039C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2100"/>
          <a:ext cx="750570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114300</xdr:rowOff>
    </xdr:from>
    <xdr:to>
      <xdr:col>4</xdr:col>
      <xdr:colOff>342900</xdr:colOff>
      <xdr:row>8</xdr:row>
      <xdr:rowOff>25400</xdr:rowOff>
    </xdr:to>
    <xdr:pic>
      <xdr:nvPicPr>
        <xdr:cNvPr id="4" name="Object 5" hidden="1">
          <a:extLst>
            <a:ext uri="{FF2B5EF4-FFF2-40B4-BE49-F238E27FC236}">
              <a16:creationId xmlns:a16="http://schemas.microsoft.com/office/drawing/2014/main" id="{43BEDCCE-FEF5-D245-9796-43B6F763E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600200"/>
          <a:ext cx="5118100" cy="1016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6</xdr:row>
          <xdr:rowOff>38100</xdr:rowOff>
        </xdr:from>
        <xdr:to>
          <xdr:col>2</xdr:col>
          <xdr:colOff>596900</xdr:colOff>
          <xdr:row>7</xdr:row>
          <xdr:rowOff>101600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0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://www.wileyonlinelibrary.com/journal/jie" TargetMode="Externa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o.org/4/t0532e/t0532e06.htm?utm_source=chatgpt.com" TargetMode="External"/><Relationship Id="rId2" Type="http://schemas.openxmlformats.org/officeDocument/2006/relationships/hyperlink" Target="https://www.fao.org/4/t0532e/t0532e06.htm?utm_source=chatgpt.com" TargetMode="External"/><Relationship Id="rId1" Type="http://schemas.openxmlformats.org/officeDocument/2006/relationships/hyperlink" Target="https://www.fao.org/4/t0532e/t0532e06.htm?utm_source=chatgp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9FF72-4107-BE49-ABF8-386783658C9C}">
  <dimension ref="A1:M16"/>
  <sheetViews>
    <sheetView tabSelected="1" zoomScale="74" workbookViewId="0">
      <selection activeCell="E19" sqref="E19"/>
    </sheetView>
  </sheetViews>
  <sheetFormatPr baseColWidth="10" defaultColWidth="10.83203125" defaultRowHeight="16"/>
  <cols>
    <col min="1" max="1" width="13.5" customWidth="1"/>
    <col min="2" max="2" width="30.1640625" customWidth="1"/>
    <col min="8" max="8" width="31" customWidth="1"/>
  </cols>
  <sheetData>
    <row r="1" spans="1:13">
      <c r="A1" s="9" t="s">
        <v>46</v>
      </c>
      <c r="B1" s="10"/>
      <c r="C1" s="10"/>
      <c r="D1" s="10"/>
      <c r="E1" s="10"/>
      <c r="F1" s="10"/>
      <c r="G1" s="10"/>
      <c r="H1" s="11"/>
      <c r="I1" s="11"/>
      <c r="J1" s="11"/>
      <c r="K1" s="11"/>
      <c r="L1" s="11"/>
      <c r="M1" s="11"/>
    </row>
    <row r="2" spans="1:1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8">
      <c r="A3" s="12" t="s">
        <v>47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8">
      <c r="A4" s="12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18">
      <c r="A5" s="48" t="s">
        <v>280</v>
      </c>
      <c r="B5" s="48"/>
      <c r="C5" s="48"/>
      <c r="D5" s="48"/>
      <c r="E5" s="48"/>
      <c r="F5" s="48"/>
      <c r="G5" s="48"/>
      <c r="H5" s="48"/>
      <c r="I5" s="48"/>
      <c r="J5" s="14"/>
      <c r="K5" s="14"/>
      <c r="L5" s="14"/>
      <c r="M5" s="14"/>
    </row>
    <row r="6" spans="1:13">
      <c r="A6" s="48"/>
      <c r="B6" s="48"/>
      <c r="C6" s="48"/>
      <c r="D6" s="48"/>
      <c r="E6" s="48"/>
      <c r="F6" s="48"/>
      <c r="G6" s="48"/>
      <c r="H6" s="48"/>
      <c r="I6" s="48"/>
    </row>
    <row r="7" spans="1:13" ht="18">
      <c r="A7" s="13"/>
      <c r="B7" s="13"/>
      <c r="C7" s="13"/>
      <c r="D7" s="13"/>
      <c r="E7" s="13"/>
      <c r="F7" s="13"/>
      <c r="G7" s="13"/>
      <c r="H7" s="13"/>
      <c r="I7" s="13"/>
    </row>
    <row r="8" spans="1:1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ht="25" customHeight="1">
      <c r="A9" s="49" t="s">
        <v>270</v>
      </c>
      <c r="B9" s="49"/>
      <c r="C9" s="49"/>
      <c r="D9" s="49"/>
      <c r="E9" s="49"/>
      <c r="F9" s="49"/>
      <c r="G9" s="49"/>
      <c r="H9" s="49"/>
      <c r="I9" s="15"/>
      <c r="J9" s="15"/>
      <c r="K9" s="15"/>
      <c r="L9" s="15"/>
      <c r="M9" s="15"/>
    </row>
    <row r="10" spans="1:13" ht="9" customHeight="1">
      <c r="A10" s="49"/>
      <c r="B10" s="49"/>
      <c r="C10" s="49"/>
      <c r="D10" s="49"/>
      <c r="E10" s="49"/>
      <c r="F10" s="49"/>
      <c r="G10" s="49"/>
      <c r="H10" s="49"/>
      <c r="I10" s="15"/>
      <c r="J10" s="15"/>
      <c r="K10" s="15"/>
      <c r="L10" s="15"/>
      <c r="M10" s="15"/>
    </row>
    <row r="11" spans="1:13">
      <c r="A11" t="s">
        <v>48</v>
      </c>
    </row>
    <row r="12" spans="1:13" ht="16" customHeight="1">
      <c r="A12" s="21" t="s">
        <v>228</v>
      </c>
      <c r="B12" s="21" t="s">
        <v>229</v>
      </c>
      <c r="C12" s="21"/>
    </row>
    <row r="13" spans="1:13" ht="16" customHeight="1">
      <c r="A13" t="s">
        <v>274</v>
      </c>
      <c r="B13" t="s">
        <v>264</v>
      </c>
    </row>
    <row r="14" spans="1:13">
      <c r="A14" t="s">
        <v>275</v>
      </c>
      <c r="B14" t="s">
        <v>233</v>
      </c>
    </row>
    <row r="15" spans="1:13">
      <c r="A15" t="s">
        <v>276</v>
      </c>
      <c r="B15" t="s">
        <v>230</v>
      </c>
    </row>
    <row r="16" spans="1:13">
      <c r="A16" t="s">
        <v>277</v>
      </c>
      <c r="B16" t="s">
        <v>271</v>
      </c>
    </row>
  </sheetData>
  <mergeCells count="2">
    <mergeCell ref="A5:I6"/>
    <mergeCell ref="A9:H10"/>
  </mergeCells>
  <hyperlinks>
    <hyperlink ref="A1" r:id="rId1" display="2017 Journal of Industrial Ecology – www.wileyonlinelibrary.com/journal/jie" xr:uid="{705213A7-ADA9-4F45-ACBB-CDCA6AD8A4D7}"/>
  </hyperlinks>
  <pageMargins left="0.7" right="0.7" top="0.75" bottom="0.75" header="0.3" footer="0.3"/>
  <pageSetup paperSize="9" orientation="portrait" horizontalDpi="0" verticalDpi="0"/>
  <drawing r:id="rId2"/>
  <legacyDrawing r:id="rId3"/>
  <oleObjects>
    <mc:AlternateContent xmlns:mc="http://schemas.openxmlformats.org/markup-compatibility/2006">
      <mc:Choice Requires="x14">
        <oleObject progId="PBrush" shapeId="10241" r:id="rId4">
          <objectPr defaultSize="0" autoPict="0" r:id="rId5">
            <anchor moveWithCells="1" sizeWithCells="1">
              <from>
                <xdr:col>0</xdr:col>
                <xdr:colOff>0</xdr:colOff>
                <xdr:row>6</xdr:row>
                <xdr:rowOff>38100</xdr:rowOff>
              </from>
              <to>
                <xdr:col>2</xdr:col>
                <xdr:colOff>596900</xdr:colOff>
                <xdr:row>7</xdr:row>
                <xdr:rowOff>101600</xdr:rowOff>
              </to>
            </anchor>
          </objectPr>
        </oleObject>
      </mc:Choice>
      <mc:Fallback>
        <oleObject progId="PBrush" shapeId="10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D0FDC-A185-BB40-8E8D-E943536124E2}">
  <dimension ref="A1:L29"/>
  <sheetViews>
    <sheetView zoomScale="52" zoomScaleNormal="175" workbookViewId="0">
      <selection activeCell="J5" sqref="J5"/>
    </sheetView>
  </sheetViews>
  <sheetFormatPr baseColWidth="10" defaultColWidth="10.6640625" defaultRowHeight="16"/>
  <cols>
    <col min="1" max="1" width="61.6640625" customWidth="1"/>
    <col min="2" max="2" width="20.1640625" customWidth="1"/>
    <col min="3" max="3" width="15.83203125" customWidth="1"/>
    <col min="4" max="4" width="15" customWidth="1"/>
    <col min="5" max="5" width="18.33203125" customWidth="1"/>
    <col min="6" max="6" width="18.83203125" customWidth="1"/>
    <col min="7" max="7" width="15.6640625" customWidth="1"/>
    <col min="10" max="10" width="12.1640625" customWidth="1"/>
    <col min="11" max="11" width="15.5" customWidth="1"/>
  </cols>
  <sheetData>
    <row r="1" spans="1:12" s="22" customFormat="1" ht="44" customHeight="1">
      <c r="A1" s="53" t="s">
        <v>269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</row>
    <row r="2" spans="1:12" s="22" customFormat="1" ht="17">
      <c r="A2" s="23"/>
      <c r="B2" s="56" t="s">
        <v>38</v>
      </c>
      <c r="C2" s="57"/>
      <c r="D2" s="58"/>
      <c r="E2" s="59" t="s">
        <v>273</v>
      </c>
      <c r="F2" s="60"/>
      <c r="G2" s="61"/>
      <c r="H2" s="43"/>
      <c r="I2" s="43"/>
      <c r="J2" s="43"/>
      <c r="K2" s="43"/>
      <c r="L2" s="43"/>
    </row>
    <row r="3" spans="1:12" s="22" customFormat="1" ht="17">
      <c r="A3" s="23"/>
      <c r="B3" s="40" t="s">
        <v>37</v>
      </c>
      <c r="C3" s="23" t="s">
        <v>39</v>
      </c>
      <c r="D3" s="23" t="s">
        <v>40</v>
      </c>
      <c r="E3" s="38" t="s">
        <v>272</v>
      </c>
      <c r="F3" s="38" t="s">
        <v>39</v>
      </c>
      <c r="G3" s="38" t="s">
        <v>40</v>
      </c>
      <c r="H3" s="23" t="s">
        <v>279</v>
      </c>
      <c r="I3" s="23"/>
      <c r="J3" s="23"/>
      <c r="K3" s="23"/>
      <c r="L3" s="23"/>
    </row>
    <row r="4" spans="1:12" s="22" customFormat="1" ht="19">
      <c r="A4" s="23" t="s">
        <v>53</v>
      </c>
      <c r="B4" s="41">
        <v>39</v>
      </c>
      <c r="C4" s="24">
        <v>49</v>
      </c>
      <c r="D4" s="24">
        <v>29</v>
      </c>
      <c r="E4" s="46">
        <v>1</v>
      </c>
      <c r="F4" s="39">
        <f>C4/B4</f>
        <v>1.2564102564102564</v>
      </c>
      <c r="G4" s="39">
        <f>D4/B4</f>
        <v>0.74358974358974361</v>
      </c>
      <c r="H4" s="42" t="s">
        <v>49</v>
      </c>
      <c r="I4" s="42"/>
      <c r="J4" s="42"/>
      <c r="K4" s="42"/>
      <c r="L4" s="25"/>
    </row>
    <row r="5" spans="1:12" s="22" customFormat="1" ht="19">
      <c r="A5" s="23" t="s">
        <v>54</v>
      </c>
      <c r="B5" s="41">
        <v>10</v>
      </c>
      <c r="C5" s="24">
        <v>15</v>
      </c>
      <c r="D5" s="24">
        <v>5</v>
      </c>
      <c r="E5" s="46">
        <v>1</v>
      </c>
      <c r="F5" s="39">
        <f>C5/B5</f>
        <v>1.5</v>
      </c>
      <c r="G5" s="39">
        <f>D5/B5</f>
        <v>0.5</v>
      </c>
      <c r="H5" s="42" t="s">
        <v>50</v>
      </c>
      <c r="I5" s="42"/>
      <c r="J5" s="42"/>
      <c r="K5" s="42"/>
      <c r="L5" s="42"/>
    </row>
    <row r="6" spans="1:12" s="22" customFormat="1" ht="19">
      <c r="A6" s="23" t="s">
        <v>55</v>
      </c>
      <c r="B6" s="41">
        <v>20</v>
      </c>
      <c r="C6" s="24">
        <v>30</v>
      </c>
      <c r="D6" s="24">
        <v>10</v>
      </c>
      <c r="E6" s="46">
        <v>1</v>
      </c>
      <c r="F6" s="39">
        <f>C6/B6</f>
        <v>1.5</v>
      </c>
      <c r="G6" s="39">
        <f>D6/B6</f>
        <v>0.5</v>
      </c>
      <c r="H6" s="42" t="s">
        <v>51</v>
      </c>
      <c r="I6" s="42"/>
      <c r="J6" s="42"/>
      <c r="K6" s="42"/>
      <c r="L6" s="42"/>
    </row>
    <row r="7" spans="1:12" s="22" customFormat="1" ht="19">
      <c r="A7" s="23" t="s">
        <v>56</v>
      </c>
      <c r="B7" s="41">
        <v>16</v>
      </c>
      <c r="C7" s="24">
        <v>20</v>
      </c>
      <c r="D7" s="24">
        <v>8</v>
      </c>
      <c r="E7" s="46">
        <v>2</v>
      </c>
      <c r="F7" s="39">
        <f>C7/B7</f>
        <v>1.25</v>
      </c>
      <c r="G7" s="39">
        <f>D7/B7</f>
        <v>0.5</v>
      </c>
      <c r="H7" s="42" t="s">
        <v>52</v>
      </c>
      <c r="I7" s="42"/>
      <c r="J7" s="42"/>
      <c r="K7" s="42"/>
      <c r="L7" s="42"/>
    </row>
    <row r="8" spans="1:12" s="22" customFormat="1" ht="19">
      <c r="A8" s="23" t="s">
        <v>57</v>
      </c>
      <c r="B8" s="41">
        <v>9</v>
      </c>
      <c r="C8" s="24">
        <v>17</v>
      </c>
      <c r="D8" s="24">
        <v>6</v>
      </c>
      <c r="E8" s="46">
        <v>2.25</v>
      </c>
      <c r="F8" s="39">
        <f>C8/B8</f>
        <v>1.8888888888888888</v>
      </c>
      <c r="G8" s="39">
        <f>D8/B8</f>
        <v>0.66666666666666663</v>
      </c>
      <c r="H8" s="42" t="s">
        <v>278</v>
      </c>
      <c r="I8" s="42"/>
      <c r="J8" s="42"/>
      <c r="K8" s="42"/>
      <c r="L8" s="42"/>
    </row>
    <row r="9" spans="1:12" s="22" customFormat="1" ht="50" customHeight="1">
      <c r="A9" s="54" t="s">
        <v>232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5"/>
    </row>
    <row r="10" spans="1:12" s="22" customFormat="1" ht="31" customHeight="1">
      <c r="A10" s="23"/>
      <c r="B10" s="53" t="s">
        <v>266</v>
      </c>
      <c r="C10" s="54"/>
      <c r="D10" s="54"/>
      <c r="E10" s="54"/>
      <c r="F10" s="54"/>
      <c r="G10" s="54"/>
      <c r="H10" s="54"/>
      <c r="I10" s="54"/>
      <c r="J10" s="54"/>
      <c r="K10" s="54"/>
      <c r="L10" s="55"/>
    </row>
    <row r="11" spans="1:12" s="22" customFormat="1" ht="17">
      <c r="A11" s="50" t="s">
        <v>268</v>
      </c>
      <c r="B11" s="18"/>
      <c r="C11" s="18" t="s">
        <v>58</v>
      </c>
      <c r="D11" s="18" t="s">
        <v>59</v>
      </c>
      <c r="E11" s="18" t="s">
        <v>60</v>
      </c>
      <c r="F11" s="18" t="s">
        <v>61</v>
      </c>
      <c r="G11" s="18" t="s">
        <v>62</v>
      </c>
      <c r="H11" s="18" t="s">
        <v>63</v>
      </c>
      <c r="I11" s="18" t="s">
        <v>64</v>
      </c>
      <c r="J11" s="18" t="s">
        <v>65</v>
      </c>
      <c r="K11" s="18" t="s">
        <v>66</v>
      </c>
      <c r="L11" s="18" t="s">
        <v>67</v>
      </c>
    </row>
    <row r="12" spans="1:12" s="22" customFormat="1" ht="17">
      <c r="A12" s="51"/>
      <c r="B12" s="18" t="s">
        <v>68</v>
      </c>
      <c r="C12" s="19" t="s">
        <v>111</v>
      </c>
      <c r="D12" s="19" t="s">
        <v>112</v>
      </c>
      <c r="E12" s="19" t="s">
        <v>113</v>
      </c>
      <c r="F12" s="19" t="s">
        <v>114</v>
      </c>
      <c r="G12" s="19" t="s">
        <v>115</v>
      </c>
      <c r="H12" s="19" t="s">
        <v>116</v>
      </c>
      <c r="I12" s="19" t="s">
        <v>117</v>
      </c>
      <c r="J12" s="19" t="s">
        <v>118</v>
      </c>
      <c r="K12" s="19" t="s">
        <v>119</v>
      </c>
      <c r="L12" s="19" t="s">
        <v>120</v>
      </c>
    </row>
    <row r="13" spans="1:12" s="22" customFormat="1" ht="17">
      <c r="A13" s="51"/>
      <c r="B13" s="18" t="s">
        <v>79</v>
      </c>
      <c r="C13" s="19" t="s">
        <v>121</v>
      </c>
      <c r="D13" s="19" t="s">
        <v>122</v>
      </c>
      <c r="E13" s="19" t="s">
        <v>123</v>
      </c>
      <c r="F13" s="19" t="s">
        <v>124</v>
      </c>
      <c r="G13" s="19" t="s">
        <v>125</v>
      </c>
      <c r="H13" s="19" t="s">
        <v>126</v>
      </c>
      <c r="I13" s="19" t="s">
        <v>85</v>
      </c>
      <c r="J13" s="19" t="s">
        <v>127</v>
      </c>
      <c r="K13" s="19" t="s">
        <v>95</v>
      </c>
      <c r="L13" s="19" t="s">
        <v>128</v>
      </c>
    </row>
    <row r="14" spans="1:12" s="22" customFormat="1" ht="17">
      <c r="A14" s="51"/>
      <c r="B14" s="18" t="s">
        <v>89</v>
      </c>
      <c r="C14" s="19" t="s">
        <v>129</v>
      </c>
      <c r="D14" s="19" t="s">
        <v>130</v>
      </c>
      <c r="E14" s="19" t="s">
        <v>122</v>
      </c>
      <c r="F14" s="19" t="s">
        <v>131</v>
      </c>
      <c r="G14" s="19" t="s">
        <v>132</v>
      </c>
      <c r="H14" s="19" t="s">
        <v>133</v>
      </c>
      <c r="I14" s="19" t="s">
        <v>134</v>
      </c>
      <c r="J14" s="19" t="s">
        <v>90</v>
      </c>
      <c r="K14" s="19" t="s">
        <v>135</v>
      </c>
      <c r="L14" s="19" t="s">
        <v>136</v>
      </c>
    </row>
    <row r="15" spans="1:12" s="22" customFormat="1" ht="17">
      <c r="A15" s="51"/>
      <c r="B15" s="18" t="s">
        <v>99</v>
      </c>
      <c r="C15" s="19" t="s">
        <v>137</v>
      </c>
      <c r="D15" s="19" t="s">
        <v>138</v>
      </c>
      <c r="E15" s="19" t="s">
        <v>139</v>
      </c>
      <c r="F15" s="19" t="s">
        <v>140</v>
      </c>
      <c r="G15" s="19" t="s">
        <v>141</v>
      </c>
      <c r="H15" s="19" t="s">
        <v>142</v>
      </c>
      <c r="I15" s="19" t="s">
        <v>143</v>
      </c>
      <c r="J15" s="19" t="s">
        <v>144</v>
      </c>
      <c r="K15" s="19" t="s">
        <v>145</v>
      </c>
      <c r="L15" s="19" t="s">
        <v>146</v>
      </c>
    </row>
    <row r="16" spans="1:12" s="22" customFormat="1" ht="17">
      <c r="A16" s="52"/>
      <c r="B16" s="18" t="s">
        <v>110</v>
      </c>
      <c r="C16" s="19" t="s">
        <v>152</v>
      </c>
      <c r="D16" s="19" t="s">
        <v>165</v>
      </c>
      <c r="E16" s="19" t="s">
        <v>259</v>
      </c>
      <c r="F16" s="19" t="s">
        <v>260</v>
      </c>
      <c r="G16" s="19" t="s">
        <v>170</v>
      </c>
      <c r="H16" s="19" t="s">
        <v>174</v>
      </c>
      <c r="I16" s="19" t="s">
        <v>261</v>
      </c>
      <c r="J16" s="19" t="s">
        <v>262</v>
      </c>
      <c r="K16" s="19" t="s">
        <v>263</v>
      </c>
      <c r="L16" s="19" t="s">
        <v>192</v>
      </c>
    </row>
    <row r="17" spans="1:12" s="22" customFormat="1" ht="17">
      <c r="A17" s="50" t="s">
        <v>150</v>
      </c>
      <c r="B17" s="23" t="s">
        <v>147</v>
      </c>
      <c r="C17" s="26" t="s">
        <v>99</v>
      </c>
      <c r="D17" s="26" t="s">
        <v>99</v>
      </c>
      <c r="E17" s="26" t="s">
        <v>99</v>
      </c>
      <c r="F17" s="26" t="s">
        <v>99</v>
      </c>
      <c r="G17" s="26" t="s">
        <v>99</v>
      </c>
      <c r="H17" s="26" t="s">
        <v>99</v>
      </c>
      <c r="I17" s="26" t="s">
        <v>99</v>
      </c>
      <c r="J17" s="26" t="s">
        <v>99</v>
      </c>
      <c r="K17" s="26" t="s">
        <v>99</v>
      </c>
      <c r="L17" s="26" t="s">
        <v>99</v>
      </c>
    </row>
    <row r="18" spans="1:12" s="22" customFormat="1" ht="17">
      <c r="A18" s="51"/>
      <c r="B18" s="23" t="s">
        <v>149</v>
      </c>
      <c r="C18" s="26" t="s">
        <v>79</v>
      </c>
      <c r="D18" s="26" t="s">
        <v>79</v>
      </c>
      <c r="E18" s="26" t="s">
        <v>110</v>
      </c>
      <c r="F18" s="26" t="s">
        <v>79</v>
      </c>
      <c r="G18" s="26" t="s">
        <v>110</v>
      </c>
      <c r="H18" s="26" t="s">
        <v>110</v>
      </c>
      <c r="I18" s="26" t="s">
        <v>110</v>
      </c>
      <c r="J18" s="26" t="s">
        <v>79</v>
      </c>
      <c r="K18" s="26" t="s">
        <v>110</v>
      </c>
      <c r="L18" s="26" t="s">
        <v>110</v>
      </c>
    </row>
    <row r="19" spans="1:12" s="22" customFormat="1" ht="17">
      <c r="A19" s="52"/>
      <c r="B19" s="23" t="s">
        <v>148</v>
      </c>
      <c r="C19" s="26" t="s">
        <v>79</v>
      </c>
      <c r="D19" s="26" t="s">
        <v>79</v>
      </c>
      <c r="E19" s="26" t="s">
        <v>89</v>
      </c>
      <c r="F19" s="26" t="s">
        <v>79</v>
      </c>
      <c r="G19" s="26" t="s">
        <v>89</v>
      </c>
      <c r="H19" s="26" t="s">
        <v>89</v>
      </c>
      <c r="I19" s="26" t="s">
        <v>89</v>
      </c>
      <c r="J19" s="26" t="s">
        <v>79</v>
      </c>
      <c r="K19" s="26" t="s">
        <v>79</v>
      </c>
      <c r="L19" s="26" t="s">
        <v>89</v>
      </c>
    </row>
    <row r="20" spans="1:12" s="22" customFormat="1" ht="34" customHeight="1">
      <c r="A20" s="23"/>
      <c r="B20" s="53" t="s">
        <v>265</v>
      </c>
      <c r="C20" s="54"/>
      <c r="D20" s="54"/>
      <c r="E20" s="54"/>
      <c r="F20" s="54"/>
      <c r="G20" s="54"/>
      <c r="H20" s="54"/>
      <c r="I20" s="54"/>
      <c r="J20" s="54"/>
      <c r="K20" s="54"/>
      <c r="L20" s="55"/>
    </row>
    <row r="21" spans="1:12" s="22" customFormat="1" ht="17">
      <c r="A21" s="50" t="s">
        <v>267</v>
      </c>
      <c r="B21" s="18"/>
      <c r="C21" s="18" t="s">
        <v>58</v>
      </c>
      <c r="D21" s="18" t="s">
        <v>59</v>
      </c>
      <c r="E21" s="18" t="s">
        <v>60</v>
      </c>
      <c r="F21" s="18" t="s">
        <v>61</v>
      </c>
      <c r="G21" s="18" t="s">
        <v>62</v>
      </c>
      <c r="H21" s="18" t="s">
        <v>63</v>
      </c>
      <c r="I21" s="18" t="s">
        <v>64</v>
      </c>
      <c r="J21" s="18" t="s">
        <v>65</v>
      </c>
      <c r="K21" s="18" t="s">
        <v>66</v>
      </c>
      <c r="L21" s="18" t="s">
        <v>67</v>
      </c>
    </row>
    <row r="22" spans="1:12" s="22" customFormat="1" ht="17">
      <c r="A22" s="51"/>
      <c r="B22" s="18" t="s">
        <v>68</v>
      </c>
      <c r="C22" s="19" t="s">
        <v>69</v>
      </c>
      <c r="D22" s="19" t="s">
        <v>70</v>
      </c>
      <c r="E22" s="19" t="s">
        <v>71</v>
      </c>
      <c r="F22" s="19" t="s">
        <v>72</v>
      </c>
      <c r="G22" s="19" t="s">
        <v>73</v>
      </c>
      <c r="H22" s="19" t="s">
        <v>74</v>
      </c>
      <c r="I22" s="19" t="s">
        <v>75</v>
      </c>
      <c r="J22" s="19" t="s">
        <v>76</v>
      </c>
      <c r="K22" s="19" t="s">
        <v>77</v>
      </c>
      <c r="L22" s="19" t="s">
        <v>78</v>
      </c>
    </row>
    <row r="23" spans="1:12" s="22" customFormat="1" ht="17">
      <c r="A23" s="51"/>
      <c r="B23" s="18" t="s">
        <v>79</v>
      </c>
      <c r="C23" s="19" t="s">
        <v>80</v>
      </c>
      <c r="D23" s="19" t="s">
        <v>81</v>
      </c>
      <c r="E23" s="19" t="s">
        <v>82</v>
      </c>
      <c r="F23" s="19" t="s">
        <v>83</v>
      </c>
      <c r="G23" s="19" t="s">
        <v>84</v>
      </c>
      <c r="H23" s="19" t="s">
        <v>85</v>
      </c>
      <c r="I23" s="19" t="s">
        <v>86</v>
      </c>
      <c r="J23" s="19" t="s">
        <v>82</v>
      </c>
      <c r="K23" s="19" t="s">
        <v>87</v>
      </c>
      <c r="L23" s="19" t="s">
        <v>88</v>
      </c>
    </row>
    <row r="24" spans="1:12" s="22" customFormat="1" ht="17">
      <c r="A24" s="51"/>
      <c r="B24" s="18" t="s">
        <v>89</v>
      </c>
      <c r="C24" s="19" t="s">
        <v>90</v>
      </c>
      <c r="D24" s="19" t="s">
        <v>91</v>
      </c>
      <c r="E24" s="19" t="s">
        <v>87</v>
      </c>
      <c r="F24" s="19" t="s">
        <v>92</v>
      </c>
      <c r="G24" s="19" t="s">
        <v>93</v>
      </c>
      <c r="H24" s="19" t="s">
        <v>94</v>
      </c>
      <c r="I24" s="19" t="s">
        <v>95</v>
      </c>
      <c r="J24" s="19" t="s">
        <v>96</v>
      </c>
      <c r="K24" s="19" t="s">
        <v>97</v>
      </c>
      <c r="L24" s="19" t="s">
        <v>98</v>
      </c>
    </row>
    <row r="25" spans="1:12" s="22" customFormat="1" ht="17">
      <c r="A25" s="51"/>
      <c r="B25" s="18" t="s">
        <v>99</v>
      </c>
      <c r="C25" s="19" t="s">
        <v>100</v>
      </c>
      <c r="D25" s="19" t="s">
        <v>101</v>
      </c>
      <c r="E25" s="19" t="s">
        <v>102</v>
      </c>
      <c r="F25" s="19" t="s">
        <v>103</v>
      </c>
      <c r="G25" s="19" t="s">
        <v>104</v>
      </c>
      <c r="H25" s="19" t="s">
        <v>105</v>
      </c>
      <c r="I25" s="19" t="s">
        <v>106</v>
      </c>
      <c r="J25" s="19" t="s">
        <v>107</v>
      </c>
      <c r="K25" s="19" t="s">
        <v>108</v>
      </c>
      <c r="L25" s="19" t="s">
        <v>109</v>
      </c>
    </row>
    <row r="26" spans="1:12" s="22" customFormat="1" ht="17">
      <c r="A26" s="52"/>
      <c r="B26" s="18" t="s">
        <v>110</v>
      </c>
      <c r="C26" s="19" t="s">
        <v>152</v>
      </c>
      <c r="D26" s="19" t="s">
        <v>165</v>
      </c>
      <c r="E26" s="19" t="s">
        <v>259</v>
      </c>
      <c r="F26" s="19" t="s">
        <v>260</v>
      </c>
      <c r="G26" s="19" t="s">
        <v>170</v>
      </c>
      <c r="H26" s="19" t="s">
        <v>174</v>
      </c>
      <c r="I26" s="19" t="s">
        <v>261</v>
      </c>
      <c r="J26" s="19" t="s">
        <v>262</v>
      </c>
      <c r="K26" s="19" t="s">
        <v>263</v>
      </c>
      <c r="L26" s="19" t="s">
        <v>192</v>
      </c>
    </row>
    <row r="27" spans="1:12" s="22" customFormat="1" ht="17">
      <c r="A27" s="50" t="s">
        <v>150</v>
      </c>
      <c r="B27" s="23" t="s">
        <v>147</v>
      </c>
      <c r="C27" s="26" t="s">
        <v>99</v>
      </c>
      <c r="D27" s="26" t="s">
        <v>99</v>
      </c>
      <c r="E27" s="26" t="s">
        <v>99</v>
      </c>
      <c r="F27" s="26" t="s">
        <v>99</v>
      </c>
      <c r="G27" s="26" t="s">
        <v>99</v>
      </c>
      <c r="H27" s="26" t="s">
        <v>99</v>
      </c>
      <c r="I27" s="26" t="s">
        <v>99</v>
      </c>
      <c r="J27" s="26" t="s">
        <v>99</v>
      </c>
      <c r="K27" s="26" t="s">
        <v>99</v>
      </c>
      <c r="L27" s="26" t="s">
        <v>99</v>
      </c>
    </row>
    <row r="28" spans="1:12" s="22" customFormat="1" ht="17">
      <c r="A28" s="51"/>
      <c r="B28" s="23" t="s">
        <v>149</v>
      </c>
      <c r="C28" s="26" t="s">
        <v>79</v>
      </c>
      <c r="D28" s="26" t="s">
        <v>79</v>
      </c>
      <c r="E28" s="26" t="s">
        <v>110</v>
      </c>
      <c r="F28" s="26" t="s">
        <v>79</v>
      </c>
      <c r="G28" s="26" t="s">
        <v>110</v>
      </c>
      <c r="H28" s="26" t="s">
        <v>110</v>
      </c>
      <c r="I28" s="26" t="s">
        <v>110</v>
      </c>
      <c r="J28" s="26" t="s">
        <v>79</v>
      </c>
      <c r="K28" s="26" t="s">
        <v>110</v>
      </c>
      <c r="L28" s="26" t="s">
        <v>110</v>
      </c>
    </row>
    <row r="29" spans="1:12" s="22" customFormat="1" ht="17">
      <c r="A29" s="52"/>
      <c r="B29" s="23" t="s">
        <v>148</v>
      </c>
      <c r="C29" s="26" t="s">
        <v>79</v>
      </c>
      <c r="D29" s="26" t="s">
        <v>79</v>
      </c>
      <c r="E29" s="26" t="s">
        <v>79</v>
      </c>
      <c r="F29" s="26" t="s">
        <v>79</v>
      </c>
      <c r="G29" s="26" t="s">
        <v>89</v>
      </c>
      <c r="H29" s="26" t="s">
        <v>89</v>
      </c>
      <c r="I29" s="26" t="s">
        <v>79</v>
      </c>
      <c r="J29" s="26" t="s">
        <v>79</v>
      </c>
      <c r="K29" s="26" t="s">
        <v>79</v>
      </c>
      <c r="L29" s="26" t="s">
        <v>89</v>
      </c>
    </row>
  </sheetData>
  <mergeCells count="10">
    <mergeCell ref="A27:A29"/>
    <mergeCell ref="A17:A19"/>
    <mergeCell ref="A11:A16"/>
    <mergeCell ref="A21:A26"/>
    <mergeCell ref="A1:L1"/>
    <mergeCell ref="B2:D2"/>
    <mergeCell ref="E2:G2"/>
    <mergeCell ref="B20:L20"/>
    <mergeCell ref="B10:L10"/>
    <mergeCell ref="A9:L9"/>
  </mergeCells>
  <conditionalFormatting sqref="C12:C16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8:D18 C19:L19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9:L29 C28:D28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1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18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28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J18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J28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FFEF7-4A3D-D944-A99F-A27DA0AECDE6}">
  <dimension ref="A1:S36"/>
  <sheetViews>
    <sheetView zoomScale="52" workbookViewId="0">
      <selection activeCell="G3" sqref="G3"/>
    </sheetView>
  </sheetViews>
  <sheetFormatPr baseColWidth="10" defaultColWidth="10.83203125" defaultRowHeight="16"/>
  <cols>
    <col min="1" max="1" width="17.1640625" style="32" customWidth="1"/>
    <col min="2" max="2" width="23.1640625" style="27" customWidth="1"/>
    <col min="3" max="3" width="18.33203125" style="27" customWidth="1"/>
    <col min="4" max="4" width="20.1640625" style="27" customWidth="1"/>
    <col min="5" max="5" width="18.33203125" style="27" customWidth="1"/>
    <col min="6" max="6" width="19.83203125" style="32" customWidth="1"/>
    <col min="7" max="7" width="21.33203125" style="45" customWidth="1"/>
    <col min="8" max="8" width="15.5" style="32" customWidth="1"/>
    <col min="9" max="9" width="17.1640625" style="32" customWidth="1"/>
    <col min="10" max="10" width="19.33203125" style="27" customWidth="1"/>
    <col min="11" max="11" width="18.6640625" style="27" customWidth="1"/>
    <col min="12" max="12" width="20" style="27" customWidth="1"/>
    <col min="13" max="13" width="18.1640625" style="27" customWidth="1"/>
    <col min="14" max="14" width="13.33203125" style="27" customWidth="1"/>
    <col min="15" max="15" width="17.1640625" style="32" customWidth="1"/>
    <col min="16" max="16" width="22.1640625" style="27" customWidth="1"/>
    <col min="17" max="17" width="32.33203125" style="32" customWidth="1"/>
    <col min="18" max="18" width="21.1640625" style="27" customWidth="1"/>
    <col min="19" max="19" width="22.83203125" style="27" customWidth="1"/>
    <col min="20" max="16384" width="10.83203125" style="1"/>
  </cols>
  <sheetData>
    <row r="1" spans="1:19" s="16" customFormat="1" ht="23" customHeight="1">
      <c r="A1" s="67" t="s">
        <v>37</v>
      </c>
      <c r="B1" s="67"/>
      <c r="C1" s="67"/>
      <c r="D1" s="67"/>
      <c r="E1" s="67"/>
      <c r="F1" s="67"/>
      <c r="H1" s="30"/>
      <c r="J1" s="68" t="s">
        <v>39</v>
      </c>
      <c r="K1" s="68"/>
      <c r="L1" s="68"/>
      <c r="M1" s="68"/>
      <c r="N1" s="35"/>
      <c r="P1" s="67" t="s">
        <v>40</v>
      </c>
      <c r="Q1" s="67"/>
      <c r="R1" s="67"/>
      <c r="S1" s="67"/>
    </row>
    <row r="2" spans="1:19" ht="19" customHeight="1">
      <c r="A2" s="65" t="s">
        <v>33</v>
      </c>
      <c r="B2" s="5"/>
      <c r="C2" s="5" t="s">
        <v>36</v>
      </c>
      <c r="D2" s="4" t="s">
        <v>14</v>
      </c>
      <c r="E2" s="5" t="s">
        <v>28</v>
      </c>
      <c r="F2" s="31" t="s">
        <v>29</v>
      </c>
      <c r="G2" s="44" t="s">
        <v>273</v>
      </c>
      <c r="I2" s="65" t="s">
        <v>33</v>
      </c>
      <c r="J2" s="5"/>
      <c r="K2" s="4" t="s">
        <v>14</v>
      </c>
      <c r="L2" s="5" t="s">
        <v>28</v>
      </c>
      <c r="M2" s="31" t="s">
        <v>29</v>
      </c>
      <c r="N2" s="32"/>
      <c r="O2" s="65" t="s">
        <v>33</v>
      </c>
      <c r="P2" s="5"/>
      <c r="Q2" s="4" t="s">
        <v>14</v>
      </c>
      <c r="R2" s="5" t="s">
        <v>28</v>
      </c>
      <c r="S2" s="31" t="s">
        <v>29</v>
      </c>
    </row>
    <row r="3" spans="1:19" ht="19" customHeight="1">
      <c r="A3" s="65"/>
      <c r="B3" s="5" t="s">
        <v>25</v>
      </c>
      <c r="C3" s="3">
        <v>10</v>
      </c>
      <c r="D3" s="4">
        <f>C3/(100-$C$6)</f>
        <v>0.11363636363636363</v>
      </c>
      <c r="E3" s="27" t="s">
        <v>45</v>
      </c>
      <c r="F3" s="31" t="s">
        <v>4</v>
      </c>
      <c r="G3" s="47">
        <v>1</v>
      </c>
      <c r="I3" s="65"/>
      <c r="J3" s="5" t="s">
        <v>25</v>
      </c>
      <c r="K3" s="4">
        <v>0.16</v>
      </c>
      <c r="M3" s="31" t="s">
        <v>4</v>
      </c>
      <c r="N3" s="32"/>
      <c r="O3" s="65"/>
      <c r="P3" s="5" t="s">
        <v>25</v>
      </c>
      <c r="Q3" s="4">
        <v>0.06</v>
      </c>
      <c r="S3" s="31" t="s">
        <v>4</v>
      </c>
    </row>
    <row r="4" spans="1:19">
      <c r="A4" s="65"/>
      <c r="B4" s="5" t="s">
        <v>1</v>
      </c>
      <c r="C4" s="5">
        <v>21</v>
      </c>
      <c r="D4" s="4">
        <f>C4/(100-$C$6)</f>
        <v>0.23863636363636365</v>
      </c>
      <c r="E4" s="5"/>
      <c r="F4" s="31"/>
      <c r="G4" s="44"/>
      <c r="I4" s="65"/>
      <c r="J4" s="5" t="s">
        <v>1</v>
      </c>
      <c r="K4" s="4">
        <v>0.22</v>
      </c>
      <c r="L4" s="5"/>
      <c r="M4" s="31"/>
      <c r="N4" s="32"/>
      <c r="O4" s="65"/>
      <c r="P4" s="5" t="s">
        <v>1</v>
      </c>
      <c r="Q4" s="7">
        <v>0.26</v>
      </c>
      <c r="R4" s="5"/>
      <c r="S4" s="31"/>
    </row>
    <row r="5" spans="1:19">
      <c r="A5" s="65"/>
      <c r="B5" s="5" t="s">
        <v>2</v>
      </c>
      <c r="C5" s="5">
        <v>57</v>
      </c>
      <c r="D5" s="4">
        <f>C5/(100-$C$6)</f>
        <v>0.64772727272727271</v>
      </c>
      <c r="E5" s="5"/>
      <c r="F5" s="31"/>
      <c r="G5" s="44"/>
      <c r="I5" s="65"/>
      <c r="J5" s="5" t="s">
        <v>2</v>
      </c>
      <c r="K5" s="8">
        <v>0.62</v>
      </c>
      <c r="L5" s="5"/>
      <c r="M5" s="31"/>
      <c r="N5" s="32"/>
      <c r="O5" s="65"/>
      <c r="P5" s="5" t="s">
        <v>41</v>
      </c>
      <c r="Q5" s="7">
        <v>0.68</v>
      </c>
      <c r="R5" s="5"/>
      <c r="S5" s="31"/>
    </row>
    <row r="6" spans="1:19" ht="19" customHeight="1">
      <c r="A6" s="65"/>
      <c r="B6" s="5" t="s">
        <v>20</v>
      </c>
      <c r="C6" s="5">
        <v>12</v>
      </c>
      <c r="D6" s="5"/>
      <c r="E6" s="5"/>
      <c r="F6" s="31"/>
      <c r="G6" s="44"/>
      <c r="I6" s="65"/>
      <c r="J6" s="5"/>
      <c r="K6" s="5"/>
      <c r="L6" s="5"/>
      <c r="M6" s="31"/>
      <c r="N6" s="32"/>
      <c r="O6" s="65"/>
      <c r="P6" s="5"/>
      <c r="Q6" s="5"/>
      <c r="R6" s="5"/>
      <c r="S6" s="31"/>
    </row>
    <row r="9" spans="1:19" ht="19" customHeight="1">
      <c r="A9" s="65" t="s">
        <v>32</v>
      </c>
      <c r="B9" s="5"/>
      <c r="C9" s="5" t="s">
        <v>35</v>
      </c>
      <c r="D9" s="4" t="s">
        <v>14</v>
      </c>
      <c r="E9" s="5" t="s">
        <v>28</v>
      </c>
      <c r="F9" s="31" t="s">
        <v>29</v>
      </c>
      <c r="G9" s="44" t="s">
        <v>273</v>
      </c>
      <c r="I9" s="65" t="s">
        <v>32</v>
      </c>
      <c r="J9" s="5"/>
      <c r="K9" s="4" t="s">
        <v>14</v>
      </c>
      <c r="L9" s="5" t="s">
        <v>28</v>
      </c>
      <c r="M9" s="31" t="s">
        <v>29</v>
      </c>
      <c r="N9" s="32"/>
      <c r="O9" s="65" t="s">
        <v>32</v>
      </c>
      <c r="P9" s="31"/>
      <c r="Q9" s="4" t="s">
        <v>14</v>
      </c>
      <c r="R9" s="5" t="s">
        <v>28</v>
      </c>
      <c r="S9" s="31" t="s">
        <v>29</v>
      </c>
    </row>
    <row r="10" spans="1:19" ht="19" customHeight="1">
      <c r="A10" s="65"/>
      <c r="B10" s="33" t="s">
        <v>23</v>
      </c>
      <c r="C10" s="3">
        <f>36*75%/70%</f>
        <v>38.571428571428577</v>
      </c>
      <c r="D10" s="4">
        <f>C10/100</f>
        <v>0.38571428571428579</v>
      </c>
      <c r="E10" s="5" t="s">
        <v>8</v>
      </c>
      <c r="F10" s="36" t="s">
        <v>9</v>
      </c>
      <c r="G10" s="47">
        <v>1</v>
      </c>
      <c r="H10" s="37"/>
      <c r="I10" s="65"/>
      <c r="J10" s="5" t="s">
        <v>23</v>
      </c>
      <c r="K10" s="6">
        <v>0.49</v>
      </c>
      <c r="L10" s="5" t="s">
        <v>8</v>
      </c>
      <c r="M10" s="36" t="s">
        <v>9</v>
      </c>
      <c r="N10" s="37"/>
      <c r="O10" s="65"/>
      <c r="P10" s="31" t="s">
        <v>23</v>
      </c>
      <c r="Q10" s="6">
        <v>0.28999999999999998</v>
      </c>
      <c r="R10" s="5" t="s">
        <v>8</v>
      </c>
      <c r="S10" s="36" t="s">
        <v>9</v>
      </c>
    </row>
    <row r="11" spans="1:19" ht="17">
      <c r="A11" s="65"/>
      <c r="B11" s="33" t="s">
        <v>0</v>
      </c>
      <c r="C11" s="5">
        <v>20</v>
      </c>
      <c r="D11" s="4">
        <f t="shared" ref="D11:D12" si="0">C11/100</f>
        <v>0.2</v>
      </c>
      <c r="E11" s="5"/>
      <c r="F11" s="31"/>
      <c r="G11" s="44"/>
      <c r="I11" s="65"/>
      <c r="J11" s="5" t="s">
        <v>0</v>
      </c>
      <c r="K11" s="6">
        <v>0.15</v>
      </c>
      <c r="L11" s="5"/>
      <c r="M11" s="31"/>
      <c r="N11" s="32"/>
      <c r="O11" s="65"/>
      <c r="P11" s="31" t="s">
        <v>0</v>
      </c>
      <c r="Q11" s="6">
        <v>0.25</v>
      </c>
      <c r="R11" s="5"/>
      <c r="S11" s="31"/>
    </row>
    <row r="12" spans="1:19" ht="17" customHeight="1">
      <c r="A12" s="65"/>
      <c r="B12" s="33" t="s">
        <v>24</v>
      </c>
      <c r="C12" s="5">
        <v>61</v>
      </c>
      <c r="D12" s="4">
        <f t="shared" si="0"/>
        <v>0.61</v>
      </c>
      <c r="E12" s="5"/>
      <c r="F12" s="31"/>
      <c r="G12" s="44"/>
      <c r="I12" s="65"/>
      <c r="J12" s="5" t="s">
        <v>24</v>
      </c>
      <c r="K12" s="6">
        <f>100%-K10-K11</f>
        <v>0.36</v>
      </c>
      <c r="L12" s="5"/>
      <c r="M12" s="31"/>
      <c r="N12" s="32"/>
      <c r="O12" s="65"/>
      <c r="P12" s="31" t="s">
        <v>24</v>
      </c>
      <c r="Q12" s="6">
        <f>100%-Q10-Q11</f>
        <v>0.45999999999999996</v>
      </c>
      <c r="R12" s="5"/>
      <c r="S12" s="31"/>
    </row>
    <row r="13" spans="1:19">
      <c r="M13" s="32"/>
      <c r="N13" s="32"/>
    </row>
    <row r="14" spans="1:19">
      <c r="M14" s="32"/>
      <c r="N14" s="32"/>
      <c r="Q14" s="27"/>
      <c r="S14" s="32"/>
    </row>
    <row r="15" spans="1:19" ht="19" customHeight="1">
      <c r="A15" s="65" t="s">
        <v>34</v>
      </c>
      <c r="B15" s="5"/>
      <c r="C15" s="5" t="s">
        <v>36</v>
      </c>
      <c r="D15" s="4" t="s">
        <v>14</v>
      </c>
      <c r="E15" s="5" t="s">
        <v>28</v>
      </c>
      <c r="F15" s="31" t="s">
        <v>29</v>
      </c>
      <c r="G15" s="44" t="s">
        <v>273</v>
      </c>
      <c r="I15" s="65" t="s">
        <v>34</v>
      </c>
      <c r="J15" s="5"/>
      <c r="K15" s="4" t="s">
        <v>14</v>
      </c>
      <c r="L15" s="5" t="s">
        <v>28</v>
      </c>
      <c r="M15" s="31" t="s">
        <v>29</v>
      </c>
      <c r="N15" s="32"/>
      <c r="O15" s="65" t="s">
        <v>34</v>
      </c>
      <c r="P15" s="5"/>
      <c r="Q15" s="4" t="s">
        <v>14</v>
      </c>
      <c r="R15" s="5" t="s">
        <v>28</v>
      </c>
      <c r="S15" s="31" t="s">
        <v>29</v>
      </c>
    </row>
    <row r="16" spans="1:19" ht="19" customHeight="1">
      <c r="A16" s="65"/>
      <c r="B16" s="5" t="s">
        <v>26</v>
      </c>
      <c r="C16" s="3">
        <f>23*75%/90%</f>
        <v>19.166666666666668</v>
      </c>
      <c r="D16" s="4">
        <f>C16/(100-$C$19)</f>
        <v>0.19725557461406518</v>
      </c>
      <c r="E16" s="5" t="s">
        <v>27</v>
      </c>
      <c r="F16" s="5"/>
      <c r="G16" s="47">
        <v>1</v>
      </c>
      <c r="I16" s="65"/>
      <c r="J16" s="5" t="s">
        <v>26</v>
      </c>
      <c r="K16" s="4">
        <v>0.3</v>
      </c>
      <c r="L16" s="5" t="s">
        <v>27</v>
      </c>
      <c r="M16" s="31"/>
      <c r="N16" s="32"/>
      <c r="O16" s="65"/>
      <c r="P16" s="5" t="s">
        <v>26</v>
      </c>
      <c r="Q16" s="7">
        <v>0.1</v>
      </c>
      <c r="R16" s="5" t="s">
        <v>27</v>
      </c>
      <c r="S16" s="31"/>
    </row>
    <row r="17" spans="1:19">
      <c r="A17" s="65"/>
      <c r="B17" s="5" t="s">
        <v>1</v>
      </c>
      <c r="C17" s="5">
        <v>21</v>
      </c>
      <c r="D17" s="4">
        <f t="shared" ref="D17:D18" si="1">C17/(100-$C$19)</f>
        <v>0.21612349914236706</v>
      </c>
      <c r="E17" s="5"/>
      <c r="F17" s="31"/>
      <c r="G17" s="44"/>
      <c r="I17" s="65"/>
      <c r="J17" s="5" t="s">
        <v>1</v>
      </c>
      <c r="K17" s="4">
        <v>0.16</v>
      </c>
      <c r="L17" s="5"/>
      <c r="M17" s="31"/>
      <c r="N17" s="32"/>
      <c r="O17" s="65"/>
      <c r="P17" s="5" t="s">
        <v>1</v>
      </c>
      <c r="Q17" s="7">
        <v>0.27</v>
      </c>
      <c r="R17" s="5"/>
      <c r="S17" s="31"/>
    </row>
    <row r="18" spans="1:19">
      <c r="A18" s="65"/>
      <c r="B18" s="5" t="s">
        <v>2</v>
      </c>
      <c r="C18" s="5">
        <v>57</v>
      </c>
      <c r="D18" s="4">
        <f t="shared" si="1"/>
        <v>0.58662092624356776</v>
      </c>
      <c r="E18" s="5"/>
      <c r="F18" s="31"/>
      <c r="G18" s="44"/>
      <c r="I18" s="65"/>
      <c r="J18" s="5" t="s">
        <v>2</v>
      </c>
      <c r="K18" s="4">
        <v>0.54</v>
      </c>
      <c r="L18" s="5"/>
      <c r="M18" s="31"/>
      <c r="N18" s="32"/>
      <c r="O18" s="65"/>
      <c r="P18" s="5" t="s">
        <v>2</v>
      </c>
      <c r="Q18" s="7">
        <v>0.63</v>
      </c>
      <c r="R18" s="5"/>
      <c r="S18" s="31"/>
    </row>
    <row r="19" spans="1:19" ht="19" customHeight="1">
      <c r="A19" s="65"/>
      <c r="B19" s="5" t="s">
        <v>20</v>
      </c>
      <c r="C19" s="3">
        <f>100-C16-C17-C18</f>
        <v>2.8333333333333286</v>
      </c>
      <c r="D19" s="5"/>
      <c r="E19" s="5"/>
      <c r="F19" s="31"/>
      <c r="G19" s="44"/>
      <c r="I19" s="65"/>
      <c r="J19" s="5"/>
      <c r="K19" s="5"/>
      <c r="L19" s="5"/>
      <c r="M19" s="31"/>
      <c r="N19" s="32"/>
      <c r="O19" s="65"/>
      <c r="P19" s="5"/>
      <c r="Q19" s="5"/>
      <c r="R19" s="5"/>
      <c r="S19" s="31"/>
    </row>
    <row r="22" spans="1:19" s="2" customFormat="1" ht="19" customHeight="1">
      <c r="A22" s="66" t="s">
        <v>30</v>
      </c>
      <c r="B22" s="5"/>
      <c r="C22" s="5" t="s">
        <v>15</v>
      </c>
      <c r="D22" s="4" t="s">
        <v>14</v>
      </c>
      <c r="E22" s="5" t="s">
        <v>28</v>
      </c>
      <c r="F22" s="31" t="s">
        <v>29</v>
      </c>
      <c r="G22" s="44" t="s">
        <v>273</v>
      </c>
      <c r="H22" s="32"/>
      <c r="I22" s="65" t="s">
        <v>30</v>
      </c>
      <c r="J22" s="5"/>
      <c r="K22" s="4" t="s">
        <v>14</v>
      </c>
      <c r="L22" s="5" t="s">
        <v>28</v>
      </c>
      <c r="M22" s="31" t="s">
        <v>29</v>
      </c>
      <c r="N22" s="32"/>
      <c r="O22" s="65" t="s">
        <v>30</v>
      </c>
      <c r="P22" s="5"/>
      <c r="Q22" s="4" t="s">
        <v>14</v>
      </c>
      <c r="R22" s="5" t="s">
        <v>28</v>
      </c>
      <c r="S22" s="31" t="s">
        <v>29</v>
      </c>
    </row>
    <row r="23" spans="1:19" s="2" customFormat="1" ht="19" customHeight="1">
      <c r="A23" s="66"/>
      <c r="B23" s="5" t="s">
        <v>11</v>
      </c>
      <c r="C23" s="5">
        <v>150</v>
      </c>
      <c r="D23" s="4">
        <f>C23/(1000-$C$26)</f>
        <v>0.34090909090909088</v>
      </c>
      <c r="E23" s="66" t="s">
        <v>44</v>
      </c>
      <c r="F23" s="31" t="s">
        <v>10</v>
      </c>
      <c r="G23" s="47">
        <v>2.25</v>
      </c>
      <c r="H23" s="32"/>
      <c r="I23" s="65"/>
      <c r="J23" s="5" t="s">
        <v>11</v>
      </c>
      <c r="K23" s="28">
        <v>0.625</v>
      </c>
      <c r="L23" s="69" t="s">
        <v>42</v>
      </c>
      <c r="M23" s="31" t="s">
        <v>10</v>
      </c>
      <c r="N23" s="32"/>
      <c r="O23" s="65"/>
      <c r="P23" s="5" t="s">
        <v>11</v>
      </c>
      <c r="Q23" s="4">
        <v>0.21739130434782608</v>
      </c>
      <c r="R23" s="65" t="s">
        <v>43</v>
      </c>
      <c r="S23" s="31" t="s">
        <v>10</v>
      </c>
    </row>
    <row r="24" spans="1:19" s="2" customFormat="1" ht="19" customHeight="1">
      <c r="A24" s="66"/>
      <c r="B24" s="5" t="s">
        <v>12</v>
      </c>
      <c r="C24" s="5">
        <v>40</v>
      </c>
      <c r="D24" s="4">
        <f>C24/(1000-$C$26)</f>
        <v>9.0909090909090912E-2</v>
      </c>
      <c r="E24" s="66"/>
      <c r="F24" s="31" t="s">
        <v>6</v>
      </c>
      <c r="G24" s="44"/>
      <c r="H24" s="32"/>
      <c r="I24" s="65"/>
      <c r="J24" s="5" t="s">
        <v>12</v>
      </c>
      <c r="K24" s="28">
        <v>0.16666666666666666</v>
      </c>
      <c r="L24" s="70"/>
      <c r="M24" s="31" t="s">
        <v>6</v>
      </c>
      <c r="N24" s="32"/>
      <c r="O24" s="65"/>
      <c r="P24" s="5" t="s">
        <v>12</v>
      </c>
      <c r="Q24" s="4">
        <v>5.7971014492753624E-2</v>
      </c>
      <c r="R24" s="65"/>
      <c r="S24" s="31" t="s">
        <v>6</v>
      </c>
    </row>
    <row r="25" spans="1:19" s="2" customFormat="1" ht="19" customHeight="1">
      <c r="A25" s="66"/>
      <c r="B25" s="5" t="s">
        <v>13</v>
      </c>
      <c r="C25" s="5">
        <v>250</v>
      </c>
      <c r="D25" s="4">
        <f>C25/(1000-$C$26)</f>
        <v>0.56818181818181823</v>
      </c>
      <c r="E25" s="66"/>
      <c r="F25" s="31" t="s">
        <v>10</v>
      </c>
      <c r="G25" s="44"/>
      <c r="H25" s="32"/>
      <c r="I25" s="65"/>
      <c r="J25" s="5" t="s">
        <v>16</v>
      </c>
      <c r="K25" s="28">
        <v>0.20833333333333334</v>
      </c>
      <c r="L25" s="70"/>
      <c r="M25" s="31" t="s">
        <v>17</v>
      </c>
      <c r="N25" s="32"/>
      <c r="O25" s="65"/>
      <c r="P25" s="5" t="s">
        <v>13</v>
      </c>
      <c r="Q25" s="4">
        <v>0.72463768115942029</v>
      </c>
      <c r="R25" s="65"/>
      <c r="S25" s="31" t="s">
        <v>7</v>
      </c>
    </row>
    <row r="26" spans="1:19" s="2" customFormat="1" ht="19" customHeight="1">
      <c r="A26" s="66"/>
      <c r="B26" s="5" t="s">
        <v>3</v>
      </c>
      <c r="C26" s="5">
        <f>1000-C23-C24-C25</f>
        <v>560</v>
      </c>
      <c r="D26" s="4"/>
      <c r="E26" s="66"/>
      <c r="F26" s="31"/>
      <c r="G26" s="44"/>
      <c r="H26" s="32"/>
      <c r="I26" s="65"/>
      <c r="J26" s="5" t="s">
        <v>3</v>
      </c>
      <c r="K26" s="28"/>
      <c r="L26" s="70"/>
      <c r="M26" s="5"/>
      <c r="N26" s="27"/>
      <c r="O26" s="65"/>
      <c r="P26" s="5" t="s">
        <v>3</v>
      </c>
      <c r="Q26" s="4"/>
      <c r="R26" s="65"/>
      <c r="S26" s="5"/>
    </row>
    <row r="27" spans="1:19" s="2" customFormat="1" ht="19" customHeight="1">
      <c r="A27" s="32"/>
      <c r="B27" s="32"/>
      <c r="C27" s="32"/>
      <c r="D27" s="32"/>
      <c r="E27" s="32"/>
      <c r="F27" s="32"/>
      <c r="G27" s="45"/>
      <c r="H27" s="32"/>
      <c r="I27" s="65"/>
      <c r="J27" s="5"/>
      <c r="K27" s="28"/>
      <c r="L27" s="71"/>
      <c r="M27" s="5"/>
      <c r="N27" s="27"/>
      <c r="O27" s="65"/>
      <c r="P27" s="5"/>
      <c r="Q27" s="4"/>
      <c r="R27" s="65"/>
      <c r="S27" s="5"/>
    </row>
    <row r="28" spans="1:19" s="2" customFormat="1">
      <c r="A28" s="32"/>
      <c r="B28" s="27"/>
      <c r="C28" s="27"/>
      <c r="D28" s="34"/>
      <c r="E28" s="27"/>
      <c r="F28" s="32"/>
      <c r="G28" s="45"/>
      <c r="H28" s="32"/>
      <c r="I28" s="32"/>
      <c r="J28" s="27"/>
      <c r="K28" s="27"/>
      <c r="L28" s="27"/>
      <c r="M28" s="27"/>
      <c r="N28" s="27"/>
      <c r="O28" s="32"/>
      <c r="P28" s="27"/>
      <c r="Q28" s="27"/>
      <c r="R28" s="32"/>
      <c r="S28" s="27"/>
    </row>
    <row r="29" spans="1:19">
      <c r="Q29" s="27"/>
      <c r="R29" s="32"/>
    </row>
    <row r="30" spans="1:19" ht="19" customHeight="1">
      <c r="A30" s="66" t="s">
        <v>31</v>
      </c>
      <c r="B30" s="5"/>
      <c r="C30" s="5" t="s">
        <v>19</v>
      </c>
      <c r="D30" s="4" t="s">
        <v>14</v>
      </c>
      <c r="E30" s="5" t="s">
        <v>28</v>
      </c>
      <c r="F30" s="31" t="s">
        <v>29</v>
      </c>
      <c r="G30" s="44" t="s">
        <v>273</v>
      </c>
      <c r="I30" s="65" t="s">
        <v>31</v>
      </c>
      <c r="J30" s="5"/>
      <c r="K30" s="4" t="s">
        <v>14</v>
      </c>
      <c r="L30" s="5" t="s">
        <v>28</v>
      </c>
      <c r="M30" s="31" t="s">
        <v>29</v>
      </c>
      <c r="N30" s="32"/>
      <c r="O30" s="65" t="s">
        <v>31</v>
      </c>
      <c r="P30" s="5"/>
      <c r="Q30" s="4" t="s">
        <v>14</v>
      </c>
      <c r="R30" s="5" t="s">
        <v>28</v>
      </c>
      <c r="S30" s="31" t="s">
        <v>29</v>
      </c>
    </row>
    <row r="31" spans="1:19" ht="23" customHeight="1">
      <c r="A31" s="66"/>
      <c r="B31" s="33" t="s">
        <v>22</v>
      </c>
      <c r="C31" s="3">
        <f>(100-C32-C33)*0.1/0.8</f>
        <v>7.5</v>
      </c>
      <c r="D31" s="4">
        <f>C31/(100-$C$34)</f>
        <v>0.15957446808510639</v>
      </c>
      <c r="E31" s="62" t="s">
        <v>21</v>
      </c>
      <c r="F31" s="31"/>
      <c r="G31" s="47">
        <v>2</v>
      </c>
      <c r="I31" s="65"/>
      <c r="J31" s="5" t="s">
        <v>22</v>
      </c>
      <c r="K31" s="4">
        <v>0.2</v>
      </c>
      <c r="L31" s="31"/>
      <c r="M31" s="5"/>
      <c r="O31" s="65"/>
      <c r="P31" s="5" t="s">
        <v>22</v>
      </c>
      <c r="Q31" s="4">
        <v>0.08</v>
      </c>
      <c r="R31" s="5"/>
      <c r="S31" s="5"/>
    </row>
    <row r="32" spans="1:19" ht="19" customHeight="1">
      <c r="A32" s="66"/>
      <c r="B32" s="33" t="s">
        <v>18</v>
      </c>
      <c r="C32" s="3">
        <v>30</v>
      </c>
      <c r="D32" s="4">
        <f>C32/(100-$C$34)</f>
        <v>0.63829787234042556</v>
      </c>
      <c r="E32" s="63"/>
      <c r="F32" s="31"/>
      <c r="G32" s="44"/>
      <c r="I32" s="65"/>
      <c r="J32" s="5" t="s">
        <v>18</v>
      </c>
      <c r="K32" s="4">
        <v>0.8</v>
      </c>
      <c r="L32" s="5"/>
      <c r="M32" s="5"/>
      <c r="O32" s="65"/>
      <c r="P32" s="5" t="s">
        <v>18</v>
      </c>
      <c r="Q32" s="4">
        <v>0.92</v>
      </c>
      <c r="R32" s="31"/>
      <c r="S32" s="5"/>
    </row>
    <row r="33" spans="1:19" ht="19" customHeight="1">
      <c r="A33" s="66"/>
      <c r="B33" s="33" t="s">
        <v>5</v>
      </c>
      <c r="C33" s="3">
        <v>10</v>
      </c>
      <c r="D33" s="4">
        <f>C33/(100-$C$34)</f>
        <v>0.21276595744680851</v>
      </c>
      <c r="E33" s="63"/>
      <c r="F33" s="31"/>
      <c r="G33" s="44"/>
      <c r="I33" s="65"/>
      <c r="J33" s="5" t="s">
        <v>5</v>
      </c>
      <c r="K33" s="4"/>
      <c r="L33" s="5"/>
      <c r="M33" s="5"/>
      <c r="O33" s="65"/>
      <c r="P33" s="5" t="s">
        <v>5</v>
      </c>
      <c r="Q33" s="3"/>
      <c r="R33" s="31"/>
      <c r="S33" s="5"/>
    </row>
    <row r="34" spans="1:19" ht="19" customHeight="1">
      <c r="A34" s="66"/>
      <c r="B34" s="33" t="s">
        <v>20</v>
      </c>
      <c r="C34" s="3">
        <v>53</v>
      </c>
      <c r="D34" s="5"/>
      <c r="E34" s="64"/>
      <c r="F34" s="31"/>
      <c r="G34" s="44"/>
      <c r="I34" s="65"/>
      <c r="J34" s="5" t="s">
        <v>20</v>
      </c>
      <c r="K34" s="5"/>
      <c r="L34" s="5"/>
      <c r="M34" s="5"/>
      <c r="O34" s="65"/>
      <c r="P34" s="5" t="s">
        <v>20</v>
      </c>
      <c r="Q34" s="3"/>
      <c r="R34" s="31"/>
      <c r="S34" s="5"/>
    </row>
    <row r="35" spans="1:19" ht="19" customHeight="1">
      <c r="B35" s="32"/>
      <c r="C35" s="32"/>
      <c r="D35" s="32"/>
      <c r="E35" s="32"/>
      <c r="I35" s="65"/>
      <c r="J35" s="5"/>
      <c r="K35" s="5"/>
      <c r="L35" s="5"/>
      <c r="M35" s="5"/>
      <c r="O35" s="65"/>
      <c r="P35" s="5"/>
      <c r="Q35" s="5"/>
      <c r="R35" s="31"/>
      <c r="S35" s="5"/>
    </row>
    <row r="36" spans="1:19">
      <c r="B36" s="32"/>
      <c r="C36" s="32"/>
      <c r="D36" s="32"/>
      <c r="E36" s="32"/>
    </row>
  </sheetData>
  <mergeCells count="22">
    <mergeCell ref="I30:I35"/>
    <mergeCell ref="O2:O6"/>
    <mergeCell ref="O9:O12"/>
    <mergeCell ref="O15:O19"/>
    <mergeCell ref="O22:O27"/>
    <mergeCell ref="O30:O35"/>
    <mergeCell ref="L23:L27"/>
    <mergeCell ref="R23:R27"/>
    <mergeCell ref="A1:F1"/>
    <mergeCell ref="J1:M1"/>
    <mergeCell ref="P1:S1"/>
    <mergeCell ref="I2:I6"/>
    <mergeCell ref="I9:I12"/>
    <mergeCell ref="I15:I19"/>
    <mergeCell ref="I22:I27"/>
    <mergeCell ref="E23:E26"/>
    <mergeCell ref="E31:E34"/>
    <mergeCell ref="A9:A12"/>
    <mergeCell ref="A2:A6"/>
    <mergeCell ref="A15:A19"/>
    <mergeCell ref="A30:A34"/>
    <mergeCell ref="A22:A26"/>
  </mergeCells>
  <hyperlinks>
    <hyperlink ref="F10" r:id="rId1" xr:uid="{172D50EB-4793-D446-BACE-9F444D0F7915}"/>
    <hyperlink ref="M10" r:id="rId2" xr:uid="{778D340C-FD9F-CD49-B98B-15E761EA6677}"/>
    <hyperlink ref="S10" r:id="rId3" xr:uid="{F2538BC8-5726-6B47-B95E-F6CCF8D8FDF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519FB-EF7E-164B-B438-C29077F3CAD1}">
  <dimension ref="A1:I24"/>
  <sheetViews>
    <sheetView topLeftCell="A10" workbookViewId="0">
      <selection activeCell="G3" sqref="G3"/>
    </sheetView>
  </sheetViews>
  <sheetFormatPr baseColWidth="10" defaultColWidth="10.6640625" defaultRowHeight="16"/>
  <cols>
    <col min="7" max="8" width="25.33203125" customWidth="1"/>
    <col min="9" max="9" width="27.1640625" customWidth="1"/>
  </cols>
  <sheetData>
    <row r="1" spans="1:9" ht="27">
      <c r="A1" s="72" t="s">
        <v>224</v>
      </c>
      <c r="B1" s="72"/>
      <c r="C1" s="72"/>
      <c r="D1" s="72"/>
      <c r="E1" s="72"/>
      <c r="F1" s="72"/>
      <c r="G1" s="72"/>
      <c r="H1" s="72"/>
      <c r="I1" s="72"/>
    </row>
    <row r="2" spans="1:9" ht="17">
      <c r="A2" s="18"/>
      <c r="B2" s="18" t="s">
        <v>151</v>
      </c>
      <c r="C2" s="18" t="s">
        <v>110</v>
      </c>
      <c r="D2" s="18" t="s">
        <v>68</v>
      </c>
      <c r="E2" s="18" t="s">
        <v>79</v>
      </c>
      <c r="F2" s="18" t="s">
        <v>99</v>
      </c>
      <c r="G2" s="18" t="s">
        <v>226</v>
      </c>
      <c r="H2" s="18" t="s">
        <v>231</v>
      </c>
      <c r="I2" s="18" t="s">
        <v>227</v>
      </c>
    </row>
    <row r="3" spans="1:9" ht="17">
      <c r="A3" s="18" t="s">
        <v>58</v>
      </c>
      <c r="B3" s="19" t="s">
        <v>96</v>
      </c>
      <c r="C3" s="19" t="s">
        <v>152</v>
      </c>
      <c r="D3" s="19" t="s">
        <v>153</v>
      </c>
      <c r="E3" s="19" t="s">
        <v>154</v>
      </c>
      <c r="F3" s="19" t="s">
        <v>146</v>
      </c>
      <c r="G3" s="19" t="s">
        <v>99</v>
      </c>
      <c r="H3" s="19" t="s">
        <v>79</v>
      </c>
      <c r="I3" s="19" t="s">
        <v>79</v>
      </c>
    </row>
    <row r="4" spans="1:9" ht="17">
      <c r="A4" s="18" t="s">
        <v>59</v>
      </c>
      <c r="B4" s="19" t="s">
        <v>155</v>
      </c>
      <c r="C4" s="19" t="s">
        <v>165</v>
      </c>
      <c r="D4" s="19" t="s">
        <v>157</v>
      </c>
      <c r="E4" s="19" t="s">
        <v>123</v>
      </c>
      <c r="F4" s="19" t="s">
        <v>158</v>
      </c>
      <c r="G4" s="19" t="s">
        <v>99</v>
      </c>
      <c r="H4" s="19" t="s">
        <v>79</v>
      </c>
      <c r="I4" s="19" t="s">
        <v>79</v>
      </c>
    </row>
    <row r="5" spans="1:9" ht="17">
      <c r="A5" s="18" t="s">
        <v>60</v>
      </c>
      <c r="B5" s="19" t="s">
        <v>159</v>
      </c>
      <c r="C5" s="19" t="s">
        <v>259</v>
      </c>
      <c r="D5" s="19" t="s">
        <v>161</v>
      </c>
      <c r="E5" s="19" t="s">
        <v>162</v>
      </c>
      <c r="F5" s="19" t="s">
        <v>163</v>
      </c>
      <c r="G5" s="19" t="s">
        <v>99</v>
      </c>
      <c r="H5" s="19" t="s">
        <v>79</v>
      </c>
      <c r="I5" s="19" t="s">
        <v>110</v>
      </c>
    </row>
    <row r="6" spans="1:9" ht="17">
      <c r="A6" s="18" t="s">
        <v>61</v>
      </c>
      <c r="B6" s="19" t="s">
        <v>164</v>
      </c>
      <c r="C6" s="19" t="s">
        <v>260</v>
      </c>
      <c r="D6" s="19" t="s">
        <v>166</v>
      </c>
      <c r="E6" s="19" t="s">
        <v>167</v>
      </c>
      <c r="F6" s="19" t="s">
        <v>168</v>
      </c>
      <c r="G6" s="19" t="s">
        <v>99</v>
      </c>
      <c r="H6" s="19" t="s">
        <v>79</v>
      </c>
      <c r="I6" s="19" t="s">
        <v>79</v>
      </c>
    </row>
    <row r="7" spans="1:9" ht="17">
      <c r="A7" s="18" t="s">
        <v>62</v>
      </c>
      <c r="B7" s="19" t="s">
        <v>169</v>
      </c>
      <c r="C7" s="19" t="s">
        <v>170</v>
      </c>
      <c r="D7" s="19" t="s">
        <v>122</v>
      </c>
      <c r="E7" s="19" t="s">
        <v>171</v>
      </c>
      <c r="F7" s="19" t="s">
        <v>172</v>
      </c>
      <c r="G7" s="19" t="s">
        <v>99</v>
      </c>
      <c r="H7" s="19" t="s">
        <v>151</v>
      </c>
      <c r="I7" s="19" t="s">
        <v>110</v>
      </c>
    </row>
    <row r="8" spans="1:9" ht="17">
      <c r="A8" s="18" t="s">
        <v>63</v>
      </c>
      <c r="B8" s="19" t="s">
        <v>173</v>
      </c>
      <c r="C8" s="19" t="s">
        <v>174</v>
      </c>
      <c r="D8" s="19" t="s">
        <v>175</v>
      </c>
      <c r="E8" s="19" t="s">
        <v>176</v>
      </c>
      <c r="F8" s="19" t="s">
        <v>177</v>
      </c>
      <c r="G8" s="19" t="s">
        <v>99</v>
      </c>
      <c r="H8" s="19" t="s">
        <v>151</v>
      </c>
      <c r="I8" s="19" t="s">
        <v>110</v>
      </c>
    </row>
    <row r="9" spans="1:9" ht="17">
      <c r="A9" s="18" t="s">
        <v>64</v>
      </c>
      <c r="B9" s="19" t="s">
        <v>178</v>
      </c>
      <c r="C9" s="19" t="s">
        <v>261</v>
      </c>
      <c r="D9" s="19" t="s">
        <v>180</v>
      </c>
      <c r="E9" s="19" t="s">
        <v>181</v>
      </c>
      <c r="F9" s="19" t="s">
        <v>137</v>
      </c>
      <c r="G9" s="19" t="s">
        <v>99</v>
      </c>
      <c r="H9" s="19" t="s">
        <v>79</v>
      </c>
      <c r="I9" s="19" t="s">
        <v>110</v>
      </c>
    </row>
    <row r="10" spans="1:9" ht="17">
      <c r="A10" s="18" t="s">
        <v>65</v>
      </c>
      <c r="B10" s="19" t="s">
        <v>182</v>
      </c>
      <c r="C10" s="19" t="s">
        <v>262</v>
      </c>
      <c r="D10" s="19" t="s">
        <v>184</v>
      </c>
      <c r="E10" s="19" t="s">
        <v>185</v>
      </c>
      <c r="F10" s="19" t="s">
        <v>186</v>
      </c>
      <c r="G10" s="19" t="s">
        <v>99</v>
      </c>
      <c r="H10" s="19" t="s">
        <v>79</v>
      </c>
      <c r="I10" s="19" t="s">
        <v>79</v>
      </c>
    </row>
    <row r="11" spans="1:9" ht="17">
      <c r="A11" s="18" t="s">
        <v>66</v>
      </c>
      <c r="B11" s="19" t="s">
        <v>187</v>
      </c>
      <c r="C11" s="19" t="s">
        <v>263</v>
      </c>
      <c r="D11" s="19" t="s">
        <v>189</v>
      </c>
      <c r="E11" s="19" t="s">
        <v>165</v>
      </c>
      <c r="F11" s="19" t="s">
        <v>190</v>
      </c>
      <c r="G11" s="19" t="s">
        <v>99</v>
      </c>
      <c r="H11" s="19" t="s">
        <v>79</v>
      </c>
      <c r="I11" s="19" t="s">
        <v>110</v>
      </c>
    </row>
    <row r="12" spans="1:9" ht="17">
      <c r="A12" s="18" t="s">
        <v>67</v>
      </c>
      <c r="B12" s="19" t="s">
        <v>191</v>
      </c>
      <c r="C12" s="19" t="s">
        <v>192</v>
      </c>
      <c r="D12" s="19" t="s">
        <v>176</v>
      </c>
      <c r="E12" s="19" t="s">
        <v>193</v>
      </c>
      <c r="F12" s="19" t="s">
        <v>194</v>
      </c>
      <c r="G12" s="19" t="s">
        <v>99</v>
      </c>
      <c r="H12" s="19" t="s">
        <v>151</v>
      </c>
      <c r="I12" s="19" t="s">
        <v>110</v>
      </c>
    </row>
    <row r="13" spans="1:9" ht="31" customHeight="1">
      <c r="A13" s="72" t="s">
        <v>225</v>
      </c>
      <c r="B13" s="72"/>
      <c r="C13" s="72"/>
      <c r="D13" s="72"/>
      <c r="E13" s="72"/>
      <c r="F13" s="72"/>
      <c r="G13" s="72"/>
      <c r="H13" s="72"/>
      <c r="I13" s="72"/>
    </row>
    <row r="14" spans="1:9" ht="17">
      <c r="A14" s="18"/>
      <c r="B14" s="18" t="s">
        <v>151</v>
      </c>
      <c r="C14" s="18" t="s">
        <v>110</v>
      </c>
      <c r="D14" s="18" t="s">
        <v>68</v>
      </c>
      <c r="E14" s="18" t="s">
        <v>79</v>
      </c>
      <c r="F14" s="18" t="s">
        <v>99</v>
      </c>
      <c r="G14" s="18" t="s">
        <v>226</v>
      </c>
      <c r="H14" s="18" t="s">
        <v>231</v>
      </c>
      <c r="I14" s="18" t="s">
        <v>227</v>
      </c>
    </row>
    <row r="15" spans="1:9" ht="17">
      <c r="A15" s="18" t="s">
        <v>58</v>
      </c>
      <c r="B15" s="19" t="s">
        <v>195</v>
      </c>
      <c r="C15" s="19" t="s">
        <v>152</v>
      </c>
      <c r="D15" s="19" t="s">
        <v>196</v>
      </c>
      <c r="E15" s="19" t="s">
        <v>167</v>
      </c>
      <c r="F15" s="19" t="s">
        <v>197</v>
      </c>
      <c r="G15" s="19" t="s">
        <v>68</v>
      </c>
      <c r="H15" s="19" t="s">
        <v>79</v>
      </c>
      <c r="I15" s="19" t="s">
        <v>79</v>
      </c>
    </row>
    <row r="16" spans="1:9" ht="17">
      <c r="A16" s="18" t="s">
        <v>59</v>
      </c>
      <c r="B16" s="19" t="s">
        <v>178</v>
      </c>
      <c r="C16" s="19" t="s">
        <v>165</v>
      </c>
      <c r="D16" s="19" t="s">
        <v>198</v>
      </c>
      <c r="E16" s="19" t="s">
        <v>199</v>
      </c>
      <c r="F16" s="19" t="s">
        <v>200</v>
      </c>
      <c r="G16" s="19" t="s">
        <v>99</v>
      </c>
      <c r="H16" s="19" t="s">
        <v>79</v>
      </c>
      <c r="I16" s="19" t="s">
        <v>79</v>
      </c>
    </row>
    <row r="17" spans="1:9" ht="17">
      <c r="A17" s="18" t="s">
        <v>60</v>
      </c>
      <c r="B17" s="19" t="s">
        <v>201</v>
      </c>
      <c r="C17" s="19" t="s">
        <v>259</v>
      </c>
      <c r="D17" s="19" t="s">
        <v>202</v>
      </c>
      <c r="E17" s="19" t="s">
        <v>91</v>
      </c>
      <c r="F17" s="19" t="s">
        <v>203</v>
      </c>
      <c r="G17" s="19" t="s">
        <v>99</v>
      </c>
      <c r="H17" s="19" t="s">
        <v>79</v>
      </c>
      <c r="I17" s="19" t="s">
        <v>110</v>
      </c>
    </row>
    <row r="18" spans="1:9" ht="17">
      <c r="A18" s="18" t="s">
        <v>61</v>
      </c>
      <c r="B18" s="19" t="s">
        <v>96</v>
      </c>
      <c r="C18" s="19" t="s">
        <v>260</v>
      </c>
      <c r="D18" s="19" t="s">
        <v>204</v>
      </c>
      <c r="E18" s="19" t="s">
        <v>205</v>
      </c>
      <c r="F18" s="19" t="s">
        <v>206</v>
      </c>
      <c r="G18" s="19" t="s">
        <v>68</v>
      </c>
      <c r="H18" s="19" t="s">
        <v>79</v>
      </c>
      <c r="I18" s="19" t="s">
        <v>79</v>
      </c>
    </row>
    <row r="19" spans="1:9" ht="17">
      <c r="A19" s="18" t="s">
        <v>62</v>
      </c>
      <c r="B19" s="19" t="s">
        <v>207</v>
      </c>
      <c r="C19" s="19" t="s">
        <v>170</v>
      </c>
      <c r="D19" s="19" t="s">
        <v>130</v>
      </c>
      <c r="E19" s="19" t="s">
        <v>124</v>
      </c>
      <c r="F19" s="19" t="s">
        <v>208</v>
      </c>
      <c r="G19" s="19" t="s">
        <v>99</v>
      </c>
      <c r="H19" s="19" t="s">
        <v>151</v>
      </c>
      <c r="I19" s="19" t="s">
        <v>110</v>
      </c>
    </row>
    <row r="20" spans="1:9" ht="17">
      <c r="A20" s="18" t="s">
        <v>63</v>
      </c>
      <c r="B20" s="19" t="s">
        <v>209</v>
      </c>
      <c r="C20" s="19" t="s">
        <v>174</v>
      </c>
      <c r="D20" s="19" t="s">
        <v>210</v>
      </c>
      <c r="E20" s="19" t="s">
        <v>86</v>
      </c>
      <c r="F20" s="19" t="s">
        <v>211</v>
      </c>
      <c r="G20" s="19" t="s">
        <v>99</v>
      </c>
      <c r="H20" s="19" t="s">
        <v>151</v>
      </c>
      <c r="I20" s="19" t="s">
        <v>110</v>
      </c>
    </row>
    <row r="21" spans="1:9" ht="17">
      <c r="A21" s="18" t="s">
        <v>64</v>
      </c>
      <c r="B21" s="19" t="s">
        <v>212</v>
      </c>
      <c r="C21" s="19" t="s">
        <v>261</v>
      </c>
      <c r="D21" s="19" t="s">
        <v>213</v>
      </c>
      <c r="E21" s="19" t="s">
        <v>214</v>
      </c>
      <c r="F21" s="19" t="s">
        <v>215</v>
      </c>
      <c r="G21" s="19" t="s">
        <v>99</v>
      </c>
      <c r="H21" s="19" t="s">
        <v>79</v>
      </c>
      <c r="I21" s="19" t="s">
        <v>110</v>
      </c>
    </row>
    <row r="22" spans="1:9" ht="17">
      <c r="A22" s="18" t="s">
        <v>65</v>
      </c>
      <c r="B22" s="19" t="s">
        <v>97</v>
      </c>
      <c r="C22" s="19" t="s">
        <v>262</v>
      </c>
      <c r="D22" s="19" t="s">
        <v>216</v>
      </c>
      <c r="E22" s="19" t="s">
        <v>87</v>
      </c>
      <c r="F22" s="19" t="s">
        <v>217</v>
      </c>
      <c r="G22" s="19" t="s">
        <v>68</v>
      </c>
      <c r="H22" s="19" t="s">
        <v>79</v>
      </c>
      <c r="I22" s="19" t="s">
        <v>79</v>
      </c>
    </row>
    <row r="23" spans="1:9" ht="17">
      <c r="A23" s="18" t="s">
        <v>66</v>
      </c>
      <c r="B23" s="19" t="s">
        <v>218</v>
      </c>
      <c r="C23" s="19" t="s">
        <v>263</v>
      </c>
      <c r="D23" s="19" t="s">
        <v>219</v>
      </c>
      <c r="E23" s="19" t="s">
        <v>96</v>
      </c>
      <c r="F23" s="19" t="s">
        <v>220</v>
      </c>
      <c r="G23" s="19" t="s">
        <v>99</v>
      </c>
      <c r="H23" s="19" t="s">
        <v>79</v>
      </c>
      <c r="I23" s="19" t="s">
        <v>110</v>
      </c>
    </row>
    <row r="24" spans="1:9" ht="17">
      <c r="A24" s="18" t="s">
        <v>67</v>
      </c>
      <c r="B24" s="19" t="s">
        <v>221</v>
      </c>
      <c r="C24" s="19" t="s">
        <v>192</v>
      </c>
      <c r="D24" s="19" t="s">
        <v>134</v>
      </c>
      <c r="E24" s="19" t="s">
        <v>222</v>
      </c>
      <c r="F24" s="19" t="s">
        <v>223</v>
      </c>
      <c r="G24" s="19" t="s">
        <v>99</v>
      </c>
      <c r="H24" s="19" t="s">
        <v>151</v>
      </c>
      <c r="I24" s="19" t="s">
        <v>110</v>
      </c>
    </row>
  </sheetData>
  <mergeCells count="2">
    <mergeCell ref="A1:I1"/>
    <mergeCell ref="A13:I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981AF-8BE7-2348-8234-2F1B3BA9FB8B}">
  <dimension ref="A1:K17"/>
  <sheetViews>
    <sheetView workbookViewId="0">
      <selection activeCell="F26" sqref="F26"/>
    </sheetView>
  </sheetViews>
  <sheetFormatPr baseColWidth="10" defaultColWidth="10.6640625" defaultRowHeight="16"/>
  <cols>
    <col min="1" max="1" width="22.1640625" customWidth="1"/>
  </cols>
  <sheetData>
    <row r="1" spans="1:11" ht="17">
      <c r="A1" s="18"/>
      <c r="B1" s="18" t="s">
        <v>58</v>
      </c>
      <c r="C1" s="18" t="s">
        <v>59</v>
      </c>
      <c r="D1" s="18" t="s">
        <v>60</v>
      </c>
      <c r="E1" s="18" t="s">
        <v>61</v>
      </c>
      <c r="F1" s="18" t="s">
        <v>62</v>
      </c>
      <c r="G1" s="18" t="s">
        <v>63</v>
      </c>
      <c r="H1" s="18" t="s">
        <v>64</v>
      </c>
      <c r="I1" s="18" t="s">
        <v>65</v>
      </c>
      <c r="J1" s="18" t="s">
        <v>66</v>
      </c>
      <c r="K1" s="18" t="s">
        <v>67</v>
      </c>
    </row>
    <row r="2" spans="1:11" ht="17">
      <c r="A2" s="18" t="s">
        <v>151</v>
      </c>
      <c r="B2" s="19" t="s">
        <v>234</v>
      </c>
      <c r="C2" s="19" t="s">
        <v>212</v>
      </c>
      <c r="D2" s="19" t="s">
        <v>199</v>
      </c>
      <c r="E2" s="19" t="s">
        <v>90</v>
      </c>
      <c r="F2" s="19" t="s">
        <v>242</v>
      </c>
      <c r="G2" s="19" t="s">
        <v>245</v>
      </c>
      <c r="H2" s="19" t="s">
        <v>248</v>
      </c>
      <c r="I2" s="19" t="s">
        <v>251</v>
      </c>
      <c r="J2" s="19" t="s">
        <v>159</v>
      </c>
      <c r="K2" s="19" t="s">
        <v>256</v>
      </c>
    </row>
    <row r="3" spans="1:11" ht="17">
      <c r="A3" s="18" t="s">
        <v>110</v>
      </c>
      <c r="B3" s="19" t="s">
        <v>152</v>
      </c>
      <c r="C3" s="19" t="s">
        <v>156</v>
      </c>
      <c r="D3" s="19" t="s">
        <v>160</v>
      </c>
      <c r="E3" s="19" t="s">
        <v>165</v>
      </c>
      <c r="F3" s="19" t="s">
        <v>170</v>
      </c>
      <c r="G3" s="19" t="s">
        <v>174</v>
      </c>
      <c r="H3" s="19" t="s">
        <v>179</v>
      </c>
      <c r="I3" s="19" t="s">
        <v>183</v>
      </c>
      <c r="J3" s="19" t="s">
        <v>188</v>
      </c>
      <c r="K3" s="19" t="s">
        <v>192</v>
      </c>
    </row>
    <row r="4" spans="1:11" ht="17">
      <c r="A4" s="18" t="s">
        <v>68</v>
      </c>
      <c r="B4" s="19" t="s">
        <v>235</v>
      </c>
      <c r="C4" s="19" t="s">
        <v>72</v>
      </c>
      <c r="D4" s="19" t="s">
        <v>238</v>
      </c>
      <c r="E4" s="19" t="s">
        <v>240</v>
      </c>
      <c r="F4" s="19" t="s">
        <v>243</v>
      </c>
      <c r="G4" s="19" t="s">
        <v>246</v>
      </c>
      <c r="H4" s="19" t="s">
        <v>249</v>
      </c>
      <c r="I4" s="19" t="s">
        <v>252</v>
      </c>
      <c r="J4" s="19" t="s">
        <v>254</v>
      </c>
      <c r="K4" s="19" t="s">
        <v>257</v>
      </c>
    </row>
    <row r="5" spans="1:11" ht="17">
      <c r="A5" s="18" t="s">
        <v>79</v>
      </c>
      <c r="B5" s="19" t="s">
        <v>154</v>
      </c>
      <c r="C5" s="19" t="s">
        <v>123</v>
      </c>
      <c r="D5" s="19" t="s">
        <v>162</v>
      </c>
      <c r="E5" s="19" t="s">
        <v>167</v>
      </c>
      <c r="F5" s="19" t="s">
        <v>171</v>
      </c>
      <c r="G5" s="19" t="s">
        <v>176</v>
      </c>
      <c r="H5" s="19" t="s">
        <v>181</v>
      </c>
      <c r="I5" s="19" t="s">
        <v>185</v>
      </c>
      <c r="J5" s="19" t="s">
        <v>165</v>
      </c>
      <c r="K5" s="19" t="s">
        <v>193</v>
      </c>
    </row>
    <row r="6" spans="1:11" ht="17">
      <c r="A6" s="18" t="s">
        <v>99</v>
      </c>
      <c r="B6" s="19" t="s">
        <v>236</v>
      </c>
      <c r="C6" s="19" t="s">
        <v>237</v>
      </c>
      <c r="D6" s="19" t="s">
        <v>239</v>
      </c>
      <c r="E6" s="19" t="s">
        <v>241</v>
      </c>
      <c r="F6" s="19" t="s">
        <v>244</v>
      </c>
      <c r="G6" s="19" t="s">
        <v>247</v>
      </c>
      <c r="H6" s="19" t="s">
        <v>250</v>
      </c>
      <c r="I6" s="19" t="s">
        <v>253</v>
      </c>
      <c r="J6" s="19" t="s">
        <v>255</v>
      </c>
      <c r="K6" s="19" t="s">
        <v>258</v>
      </c>
    </row>
    <row r="7" spans="1:11" ht="17">
      <c r="A7" s="18" t="s">
        <v>147</v>
      </c>
      <c r="B7" s="20" t="s">
        <v>99</v>
      </c>
      <c r="C7" s="20" t="s">
        <v>99</v>
      </c>
      <c r="D7" s="20" t="s">
        <v>99</v>
      </c>
      <c r="E7" s="20" t="s">
        <v>99</v>
      </c>
      <c r="F7" s="20" t="s">
        <v>99</v>
      </c>
      <c r="G7" s="20" t="s">
        <v>99</v>
      </c>
      <c r="H7" s="20" t="s">
        <v>99</v>
      </c>
      <c r="I7" s="20" t="s">
        <v>99</v>
      </c>
      <c r="J7" s="20" t="s">
        <v>99</v>
      </c>
      <c r="K7" s="20" t="s">
        <v>99</v>
      </c>
    </row>
    <row r="8" spans="1:11" ht="17">
      <c r="A8" s="18" t="s">
        <v>149</v>
      </c>
      <c r="B8" s="20" t="s">
        <v>79</v>
      </c>
      <c r="C8" s="20" t="s">
        <v>79</v>
      </c>
      <c r="D8" s="20" t="s">
        <v>110</v>
      </c>
      <c r="E8" s="20" t="s">
        <v>79</v>
      </c>
      <c r="F8" s="20" t="s">
        <v>110</v>
      </c>
      <c r="G8" s="20" t="s">
        <v>110</v>
      </c>
      <c r="H8" s="20" t="s">
        <v>110</v>
      </c>
      <c r="I8" s="20" t="s">
        <v>79</v>
      </c>
      <c r="J8" s="20" t="s">
        <v>110</v>
      </c>
      <c r="K8" s="20" t="s">
        <v>110</v>
      </c>
    </row>
    <row r="9" spans="1:11" ht="17">
      <c r="A9" s="18" t="s">
        <v>148</v>
      </c>
      <c r="B9" s="20" t="s">
        <v>79</v>
      </c>
      <c r="C9" s="20" t="s">
        <v>79</v>
      </c>
      <c r="D9" s="20" t="s">
        <v>79</v>
      </c>
      <c r="E9" s="20" t="s">
        <v>79</v>
      </c>
      <c r="F9" s="20" t="s">
        <v>89</v>
      </c>
      <c r="G9" s="20" t="s">
        <v>89</v>
      </c>
      <c r="H9" s="20" t="s">
        <v>79</v>
      </c>
      <c r="I9" s="20" t="s">
        <v>79</v>
      </c>
      <c r="J9" s="20" t="s">
        <v>79</v>
      </c>
      <c r="K9" s="20" t="s">
        <v>89</v>
      </c>
    </row>
    <row r="10" spans="1:11" ht="17">
      <c r="A10" s="17"/>
    </row>
    <row r="11" spans="1:11" ht="17">
      <c r="A11" s="17"/>
      <c r="B11" s="29"/>
      <c r="C11" s="29"/>
      <c r="D11" s="29"/>
      <c r="E11" s="29"/>
      <c r="F11" s="29"/>
    </row>
    <row r="12" spans="1:11" ht="17">
      <c r="A12" s="17"/>
      <c r="B12" s="29"/>
      <c r="C12" s="29"/>
      <c r="D12" s="29"/>
      <c r="E12" s="29"/>
      <c r="F12" s="29"/>
    </row>
    <row r="13" spans="1:11" ht="17">
      <c r="A13" s="17"/>
      <c r="B13" s="29"/>
      <c r="C13" s="29"/>
      <c r="D13" s="29"/>
      <c r="E13" s="29"/>
      <c r="F13" s="29"/>
    </row>
    <row r="14" spans="1:11" ht="17">
      <c r="A14" s="17"/>
      <c r="B14" s="29"/>
      <c r="C14" s="29"/>
      <c r="D14" s="29"/>
      <c r="E14" s="29"/>
      <c r="F14" s="29"/>
    </row>
    <row r="15" spans="1:11" ht="17">
      <c r="A15" s="17"/>
      <c r="B15" s="29"/>
      <c r="C15" s="29"/>
      <c r="D15" s="29"/>
      <c r="E15" s="29"/>
      <c r="F15" s="29"/>
    </row>
    <row r="16" spans="1:11" ht="17">
      <c r="A16" s="17"/>
      <c r="B16" s="29"/>
      <c r="C16" s="29"/>
      <c r="D16" s="29"/>
      <c r="E16" s="29"/>
      <c r="F16" s="29"/>
    </row>
    <row r="17" spans="1:6" ht="17">
      <c r="A17" s="17"/>
      <c r="B17" s="29"/>
      <c r="C17" s="29"/>
      <c r="D17" s="29"/>
      <c r="E17" s="29"/>
      <c r="F17" s="29"/>
    </row>
  </sheetData>
  <conditionalFormatting sqref="B9:K9 B8:C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8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I8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CoverSheet</vt:lpstr>
      <vt:lpstr>S5-1</vt:lpstr>
      <vt:lpstr>S5-2</vt:lpstr>
      <vt:lpstr>S5-3</vt:lpstr>
      <vt:lpstr>S5-4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Yeqing Zhang</dc:creator>
  <cp:lastModifiedBy>Yeqing Zhang</cp:lastModifiedBy>
  <dcterms:created xsi:type="dcterms:W3CDTF">2025-08-13T07:18:53Z</dcterms:created>
  <dcterms:modified xsi:type="dcterms:W3CDTF">2025-11-07T09:58:30Z</dcterms:modified>
</cp:coreProperties>
</file>